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85" windowWidth="12120" windowHeight="7875" tabRatio="789" firstSheet="1" activeTab="6"/>
  </bookViews>
  <sheets>
    <sheet name="Приложение 1" sheetId="17" r:id="rId1"/>
    <sheet name="2" sheetId="61" r:id="rId2"/>
    <sheet name="Приложение 3" sheetId="18" r:id="rId3"/>
    <sheet name="Приложение 4" sheetId="20" r:id="rId4"/>
    <sheet name="Приложение 5" sheetId="51" r:id="rId5"/>
    <sheet name="Приложение 6" sheetId="59" r:id="rId6"/>
    <sheet name="Приложение 7" sheetId="52" r:id="rId7"/>
    <sheet name="Перечень" sheetId="37" r:id="rId8"/>
  </sheets>
  <definedNames>
    <definedName name="_Toc105952697" localSheetId="3">'Приложение 4'!#REF!</definedName>
    <definedName name="_Toc105952698" localSheetId="3">'Приложение 4'!#REF!</definedName>
    <definedName name="_xlnm._FilterDatabase" localSheetId="4" hidden="1">'Приложение 5'!$A$6:$L$83</definedName>
    <definedName name="_xlnm._FilterDatabase" localSheetId="5" hidden="1">'Приложение 6'!$A$6:$K$82</definedName>
    <definedName name="_xlnm.Print_Area" localSheetId="1">#REF!</definedName>
    <definedName name="_xlnm.Print_Area" localSheetId="0">'Приложение 1'!$A$1:$C$57</definedName>
    <definedName name="_xlnm.Print_Area" localSheetId="2">'Приложение 3'!$A$1:$F$35</definedName>
    <definedName name="_xlnm.Print_Area" localSheetId="3">'Приложение 4'!$A$1:$C$62</definedName>
    <definedName name="_xlnm.Print_Area" localSheetId="4">'Приложение 5'!$A$1:$I$82</definedName>
    <definedName name="_xlnm.Print_Area" localSheetId="5">'Приложение 6'!$A$1:$H$81</definedName>
    <definedName name="_xlnm.Print_Area">#REF!</definedName>
    <definedName name="п" localSheetId="1">#REF!</definedName>
    <definedName name="п" localSheetId="4">#REF!</definedName>
    <definedName name="п" localSheetId="5">#REF!</definedName>
    <definedName name="п">#REF!</definedName>
    <definedName name="пр" localSheetId="5">#REF!</definedName>
    <definedName name="пр">#REF!</definedName>
    <definedName name="приложение8" localSheetId="4">#REF!</definedName>
    <definedName name="приложение8" localSheetId="5">#REF!</definedName>
    <definedName name="приложение8">#REF!</definedName>
  </definedNames>
  <calcPr calcId="124519"/>
</workbook>
</file>

<file path=xl/calcChain.xml><?xml version="1.0" encoding="utf-8"?>
<calcChain xmlns="http://schemas.openxmlformats.org/spreadsheetml/2006/main">
  <c r="D8" i="61"/>
  <c r="E8"/>
  <c r="F8"/>
  <c r="G8"/>
  <c r="H8"/>
  <c r="I8"/>
  <c r="D12"/>
  <c r="E12"/>
  <c r="F12"/>
  <c r="G12"/>
  <c r="H12"/>
  <c r="I12"/>
  <c r="D15"/>
  <c r="E15"/>
  <c r="F15"/>
  <c r="G15"/>
  <c r="H15"/>
  <c r="I15"/>
  <c r="D18"/>
  <c r="E18"/>
  <c r="F18"/>
  <c r="G18"/>
  <c r="H18"/>
  <c r="I18"/>
  <c r="D22"/>
  <c r="D20" s="1"/>
  <c r="E22"/>
  <c r="E20" s="1"/>
  <c r="F22"/>
  <c r="F20" s="1"/>
  <c r="G22"/>
  <c r="G20" s="1"/>
  <c r="H22"/>
  <c r="H20" s="1"/>
  <c r="I22"/>
  <c r="I20" s="1"/>
  <c r="D24"/>
  <c r="D23" s="1"/>
  <c r="E24"/>
  <c r="E23" s="1"/>
  <c r="F24"/>
  <c r="F23" s="1"/>
  <c r="G24"/>
  <c r="G23" s="1"/>
  <c r="H24"/>
  <c r="H23" s="1"/>
  <c r="I24"/>
  <c r="I23" s="1"/>
  <c r="H42" i="59"/>
  <c r="H45"/>
  <c r="H43"/>
  <c r="C18" i="20"/>
  <c r="I42" i="51"/>
  <c r="I45"/>
  <c r="H45" s="1"/>
  <c r="I43"/>
  <c r="H42" s="1"/>
  <c r="H44"/>
  <c r="F27" i="18"/>
  <c r="F79" i="59"/>
  <c r="H78" i="51"/>
  <c r="H26" i="59"/>
  <c r="H79" i="51"/>
  <c r="I26"/>
  <c r="H30"/>
  <c r="H79" i="59"/>
  <c r="F22" i="18"/>
  <c r="D22"/>
  <c r="F20"/>
  <c r="D20"/>
  <c r="D17"/>
  <c r="D16" s="1"/>
  <c r="F17"/>
  <c r="F16" s="1"/>
  <c r="G67" i="59"/>
  <c r="F26"/>
  <c r="G30"/>
  <c r="F76"/>
  <c r="F75" s="1"/>
  <c r="F74" s="1"/>
  <c r="F69"/>
  <c r="F65"/>
  <c r="F62"/>
  <c r="F61" s="1"/>
  <c r="F60" s="1"/>
  <c r="F59" s="1"/>
  <c r="F57"/>
  <c r="F54"/>
  <c r="F48"/>
  <c r="F47" s="1"/>
  <c r="F38"/>
  <c r="F37" s="1"/>
  <c r="F36" s="1"/>
  <c r="F34"/>
  <c r="F33"/>
  <c r="F23"/>
  <c r="F11"/>
  <c r="F10"/>
  <c r="F9"/>
  <c r="F8" s="1"/>
  <c r="G12"/>
  <c r="G13"/>
  <c r="G14"/>
  <c r="G24"/>
  <c r="G25"/>
  <c r="G27"/>
  <c r="G28"/>
  <c r="G29"/>
  <c r="G31"/>
  <c r="G32"/>
  <c r="G35"/>
  <c r="G39"/>
  <c r="G40"/>
  <c r="G41"/>
  <c r="G49"/>
  <c r="G55"/>
  <c r="G56"/>
  <c r="G58"/>
  <c r="G66"/>
  <c r="G77"/>
  <c r="G78"/>
  <c r="G79"/>
  <c r="G80"/>
  <c r="C39" i="20"/>
  <c r="H68" i="51"/>
  <c r="G80"/>
  <c r="G77"/>
  <c r="H77" s="1"/>
  <c r="G70"/>
  <c r="G63"/>
  <c r="G62" s="1"/>
  <c r="G58"/>
  <c r="G55"/>
  <c r="G49"/>
  <c r="G48" s="1"/>
  <c r="G38"/>
  <c r="G37" s="1"/>
  <c r="G36" s="1"/>
  <c r="G34"/>
  <c r="G33"/>
  <c r="G26"/>
  <c r="G23"/>
  <c r="G11"/>
  <c r="G10"/>
  <c r="G9"/>
  <c r="G8" s="1"/>
  <c r="F26" i="18"/>
  <c r="E31"/>
  <c r="E30"/>
  <c r="E29"/>
  <c r="E28"/>
  <c r="E27"/>
  <c r="E26"/>
  <c r="E23"/>
  <c r="E22"/>
  <c r="E21"/>
  <c r="E20"/>
  <c r="E19"/>
  <c r="E18"/>
  <c r="E17"/>
  <c r="E16" s="1"/>
  <c r="E15"/>
  <c r="E14"/>
  <c r="E13"/>
  <c r="E11"/>
  <c r="E9"/>
  <c r="E8"/>
  <c r="D25"/>
  <c r="D24" s="1"/>
  <c r="D12"/>
  <c r="D10"/>
  <c r="H19" i="61" l="1"/>
  <c r="F19"/>
  <c r="D19"/>
  <c r="H11"/>
  <c r="H10" s="1"/>
  <c r="H9" s="1"/>
  <c r="F11"/>
  <c r="F10" s="1"/>
  <c r="F9" s="1"/>
  <c r="D11"/>
  <c r="D10" s="1"/>
  <c r="D9" s="1"/>
  <c r="I19"/>
  <c r="I11" s="1"/>
  <c r="I10" s="1"/>
  <c r="I9" s="1"/>
  <c r="G19"/>
  <c r="E19"/>
  <c r="G11"/>
  <c r="G10" s="1"/>
  <c r="G9" s="1"/>
  <c r="E11"/>
  <c r="E10" s="1"/>
  <c r="E9" s="1"/>
  <c r="H21"/>
  <c r="F21"/>
  <c r="D21"/>
  <c r="H17"/>
  <c r="H14" s="1"/>
  <c r="F17"/>
  <c r="F14" s="1"/>
  <c r="D17"/>
  <c r="D14" s="1"/>
  <c r="I21"/>
  <c r="G21"/>
  <c r="E21"/>
  <c r="I17"/>
  <c r="I14" s="1"/>
  <c r="G17"/>
  <c r="G14" s="1"/>
  <c r="E17"/>
  <c r="E14" s="1"/>
  <c r="G61" i="51"/>
  <c r="G60"/>
  <c r="H43"/>
  <c r="F72" i="59"/>
  <c r="F68" s="1"/>
  <c r="F73"/>
  <c r="F53"/>
  <c r="F51" s="1"/>
  <c r="F50" s="1"/>
  <c r="F52"/>
  <c r="F22"/>
  <c r="F21" s="1"/>
  <c r="F20" s="1"/>
  <c r="F7" s="1"/>
  <c r="G76" i="51"/>
  <c r="G54"/>
  <c r="G52" s="1"/>
  <c r="G51" s="1"/>
  <c r="G22"/>
  <c r="G21" s="1"/>
  <c r="G20" s="1"/>
  <c r="G7" s="1"/>
  <c r="D7" i="18"/>
  <c r="D6" s="1"/>
  <c r="D32" s="1"/>
  <c r="G26" i="59"/>
  <c r="D18" i="52"/>
  <c r="D17"/>
  <c r="D16"/>
  <c r="D15"/>
  <c r="D14"/>
  <c r="D13"/>
  <c r="D12"/>
  <c r="D11"/>
  <c r="D10"/>
  <c r="D19"/>
  <c r="H62" i="59"/>
  <c r="H61" s="1"/>
  <c r="G61" s="1"/>
  <c r="H23"/>
  <c r="G23" s="1"/>
  <c r="H12" i="51"/>
  <c r="H13"/>
  <c r="H14"/>
  <c r="H24"/>
  <c r="H25"/>
  <c r="H27"/>
  <c r="H28"/>
  <c r="H29"/>
  <c r="H31"/>
  <c r="H32"/>
  <c r="H35"/>
  <c r="H39"/>
  <c r="H40"/>
  <c r="H41"/>
  <c r="H50"/>
  <c r="H56"/>
  <c r="H57"/>
  <c r="H59"/>
  <c r="H66"/>
  <c r="H71"/>
  <c r="H72"/>
  <c r="H80"/>
  <c r="H81"/>
  <c r="I63"/>
  <c r="I62" s="1"/>
  <c r="H62" s="1"/>
  <c r="I6" i="61" l="1"/>
  <c r="E6"/>
  <c r="F6"/>
  <c r="G6"/>
  <c r="D6"/>
  <c r="H6"/>
  <c r="F81" i="59"/>
  <c r="G75" i="51"/>
  <c r="H76"/>
  <c r="G53"/>
  <c r="H60" i="59"/>
  <c r="I60" i="51"/>
  <c r="I61"/>
  <c r="H61" s="1"/>
  <c r="H75" l="1"/>
  <c r="G73"/>
  <c r="G69" s="1"/>
  <c r="G74"/>
  <c r="H59" i="59"/>
  <c r="H60" i="51"/>
  <c r="I58"/>
  <c r="H58" s="1"/>
  <c r="H76" i="59" l="1"/>
  <c r="G76" s="1"/>
  <c r="G71"/>
  <c r="H69"/>
  <c r="G65"/>
  <c r="H57"/>
  <c r="G57" s="1"/>
  <c r="H54"/>
  <c r="G54" s="1"/>
  <c r="H48"/>
  <c r="G48" s="1"/>
  <c r="H38"/>
  <c r="G38" s="1"/>
  <c r="H34"/>
  <c r="G34" s="1"/>
  <c r="H11"/>
  <c r="G11" s="1"/>
  <c r="H10"/>
  <c r="G10" s="1"/>
  <c r="H26" i="51"/>
  <c r="I49"/>
  <c r="H49" s="1"/>
  <c r="I23"/>
  <c r="H23" s="1"/>
  <c r="I55"/>
  <c r="H55" s="1"/>
  <c r="G59" i="59" l="1"/>
  <c r="G60"/>
  <c r="I22" i="51"/>
  <c r="H33" i="59"/>
  <c r="G33" s="1"/>
  <c r="H47"/>
  <c r="G47" s="1"/>
  <c r="I54" i="51"/>
  <c r="H53" i="59"/>
  <c r="H75"/>
  <c r="G75" s="1"/>
  <c r="H37"/>
  <c r="G37" s="1"/>
  <c r="G70"/>
  <c r="H9"/>
  <c r="G9" s="1"/>
  <c r="I34" i="51"/>
  <c r="I48"/>
  <c r="I38"/>
  <c r="H52" i="59" l="1"/>
  <c r="G52" s="1"/>
  <c r="G53"/>
  <c r="I37" i="51"/>
  <c r="C13" i="20" s="1"/>
  <c r="H38" i="51"/>
  <c r="H48"/>
  <c r="I33"/>
  <c r="H34"/>
  <c r="I52"/>
  <c r="H54"/>
  <c r="I21"/>
  <c r="H22"/>
  <c r="I53"/>
  <c r="H53" s="1"/>
  <c r="H74" i="59"/>
  <c r="G74" s="1"/>
  <c r="H51"/>
  <c r="G51" s="1"/>
  <c r="G69"/>
  <c r="H36"/>
  <c r="H22"/>
  <c r="G22" s="1"/>
  <c r="H8"/>
  <c r="G8" s="1"/>
  <c r="G36" l="1"/>
  <c r="H81"/>
  <c r="I20" i="51"/>
  <c r="H20" s="1"/>
  <c r="H21"/>
  <c r="I51"/>
  <c r="H52"/>
  <c r="C11" i="20"/>
  <c r="H33" i="51"/>
  <c r="I36"/>
  <c r="H37"/>
  <c r="H50" i="59"/>
  <c r="H72"/>
  <c r="G72" s="1"/>
  <c r="H73"/>
  <c r="G73" s="1"/>
  <c r="H21"/>
  <c r="G21" s="1"/>
  <c r="C52" i="20"/>
  <c r="C36"/>
  <c r="C10"/>
  <c r="C9"/>
  <c r="I77" i="51"/>
  <c r="I70"/>
  <c r="H19" i="52"/>
  <c r="G19"/>
  <c r="G18"/>
  <c r="G17"/>
  <c r="I15"/>
  <c r="I14"/>
  <c r="I16" s="1"/>
  <c r="H51" i="51" l="1"/>
  <c r="G50" i="59"/>
  <c r="H36" i="51"/>
  <c r="C12" i="20"/>
  <c r="H70" i="51"/>
  <c r="H68" i="59"/>
  <c r="G68" s="1"/>
  <c r="H20"/>
  <c r="G20" s="1"/>
  <c r="C48" i="20"/>
  <c r="C38"/>
  <c r="I11" i="51"/>
  <c r="H11" s="1"/>
  <c r="I10"/>
  <c r="H10" s="1"/>
  <c r="H7" i="59" l="1"/>
  <c r="I9" i="51"/>
  <c r="I76"/>
  <c r="G81" i="59" l="1"/>
  <c r="G7"/>
  <c r="I75" i="51"/>
  <c r="I8"/>
  <c r="I7" s="1"/>
  <c r="H9"/>
  <c r="C28" i="20"/>
  <c r="C25"/>
  <c r="C32"/>
  <c r="H7" i="51" l="1"/>
  <c r="C8" i="20"/>
  <c r="H8" i="51"/>
  <c r="I74"/>
  <c r="H74" s="1"/>
  <c r="C7" i="20"/>
  <c r="I73" i="51"/>
  <c r="H73" l="1"/>
  <c r="I69"/>
  <c r="C51" i="20"/>
  <c r="H69" i="51" l="1"/>
  <c r="I82"/>
  <c r="G12" i="18" l="1"/>
  <c r="F12"/>
  <c r="E12" s="1"/>
  <c r="G7"/>
  <c r="G10"/>
  <c r="G16"/>
  <c r="G26"/>
  <c r="G25" s="1"/>
  <c r="F10"/>
  <c r="E10" s="1"/>
  <c r="F25" l="1"/>
  <c r="F7"/>
  <c r="G6"/>
  <c r="G32" s="1"/>
  <c r="F6" l="1"/>
  <c r="E6" s="1"/>
  <c r="E7"/>
  <c r="F24"/>
  <c r="E24" s="1"/>
  <c r="E25"/>
  <c r="F32" l="1"/>
  <c r="E32" s="1"/>
  <c r="C20" i="20"/>
  <c r="C19" s="1"/>
  <c r="C47"/>
  <c r="C62" s="1"/>
  <c r="G82" i="51"/>
  <c r="H82" s="1"/>
</calcChain>
</file>

<file path=xl/comments1.xml><?xml version="1.0" encoding="utf-8"?>
<comments xmlns="http://schemas.openxmlformats.org/spreadsheetml/2006/main">
  <authors>
    <author>telengit-s</author>
  </authors>
  <commentList>
    <comment ref="I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comments2.xml><?xml version="1.0" encoding="utf-8"?>
<comments xmlns="http://schemas.openxmlformats.org/spreadsheetml/2006/main">
  <authors>
    <author>telengit-s</author>
  </authors>
  <commentLis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sharedStrings.xml><?xml version="1.0" encoding="utf-8"?>
<sst xmlns="http://schemas.openxmlformats.org/spreadsheetml/2006/main" count="1069" uniqueCount="435">
  <si>
    <t>Код доходов</t>
  </si>
  <si>
    <t>Наименование доходов</t>
  </si>
  <si>
    <t>Код  главы администратора</t>
  </si>
  <si>
    <t>Наименование  доходов</t>
  </si>
  <si>
    <t>Код главы администратора*</t>
  </si>
  <si>
    <t>Код бюджетной классификации Российской Федерации</t>
  </si>
  <si>
    <t>Изменения (+;-)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</si>
  <si>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</si>
  <si>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</si>
  <si>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</si>
  <si>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</si>
  <si>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</si>
  <si>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</si>
  <si>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</si>
  <si>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</si>
  <si>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</si>
  <si>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</si>
  <si>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</si>
  <si>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</si>
  <si>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</si>
  <si>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Государственная пошлина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</si>
  <si>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</si>
  <si>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</si>
  <si>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</si>
  <si>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</si>
  <si>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</si>
  <si>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</si>
  <si>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</si>
  <si>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</si>
  <si>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</si>
  <si>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</si>
  <si>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ВСЕГО РАСХОДОВ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</si>
  <si>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</si>
  <si>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</si>
  <si>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</si>
  <si>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</si>
  <si>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СОЦИАЛЬНАЯ ПОЛИТИКА</t>
  </si>
  <si>
    <t>Периодическая печать и издательства</t>
  </si>
  <si>
    <t>Культура</t>
  </si>
  <si>
    <t>Другие вопросы в области образования</t>
  </si>
  <si>
    <t>Молодежная политика и оздоровление детей</t>
  </si>
  <si>
    <t>Профессиональная подготовка, переподготовка и повышение квалификации</t>
  </si>
  <si>
    <t>Общее образование</t>
  </si>
  <si>
    <t>Дошкольное образование</t>
  </si>
  <si>
    <t>ОБРАЗОВАНИЕ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</si>
  <si>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</si>
  <si>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</si>
  <si>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</si>
  <si>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</si>
  <si>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</si>
  <si>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</si>
  <si>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Сельское хозяйство и рыболовство</t>
  </si>
  <si>
    <t>НАЦИОНАЛЬНАЯ ЭКОНОМИКА</t>
  </si>
  <si>
    <t>Органы внутренних дел</t>
  </si>
  <si>
    <t>НАЦИОНАЛЬНАЯ БЕЗОПАСНОСТЬ И ПРАВООХРАНИТЕЛЬНАЯ ДЕЯТЕЛЬНОСТЬ</t>
  </si>
  <si>
    <t>НАЦИОНАЛЬНАЯ ОБОРОНА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</si>
  <si>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</si>
  <si>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</si>
  <si>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</si>
  <si>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</si>
  <si>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</si>
  <si>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Наименование показателей</t>
  </si>
  <si>
    <t>3</t>
  </si>
  <si>
    <t>4</t>
  </si>
  <si>
    <t>5</t>
  </si>
  <si>
    <t>6</t>
  </si>
  <si>
    <t>0100</t>
  </si>
  <si>
    <t>0103</t>
  </si>
  <si>
    <t>0104</t>
  </si>
  <si>
    <t>0200</t>
  </si>
  <si>
    <t>Мобилизационная и вневойсковая подготовка</t>
  </si>
  <si>
    <t>0203</t>
  </si>
  <si>
    <t>0300</t>
  </si>
  <si>
    <t>0302</t>
  </si>
  <si>
    <t>0309</t>
  </si>
  <si>
    <t>0400</t>
  </si>
  <si>
    <t>0405</t>
  </si>
  <si>
    <t>Лесное хозяйство</t>
  </si>
  <si>
    <t>0407</t>
  </si>
  <si>
    <t>Дорожное хозяйство (дорожные фонды)</t>
  </si>
  <si>
    <t>0409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</si>
  <si>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</si>
  <si>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</si>
  <si>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</si>
  <si>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</si>
  <si>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</si>
  <si>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</si>
  <si>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</si>
  <si>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</si>
  <si>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</si>
  <si>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</si>
  <si>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</si>
  <si>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</si>
  <si>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0700</t>
  </si>
  <si>
    <t>0701</t>
  </si>
  <si>
    <t>0702</t>
  </si>
  <si>
    <t>0705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</si>
  <si>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</si>
  <si>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</si>
  <si>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</si>
  <si>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</si>
  <si>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</si>
  <si>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</si>
  <si>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</si>
  <si>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</si>
  <si>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</si>
  <si>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</si>
  <si>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</si>
  <si>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</si>
  <si>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</si>
  <si>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Физическая культура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</si>
  <si>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</si>
  <si>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</si>
  <si>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</si>
  <si>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</si>
  <si>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</si>
  <si>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</si>
  <si>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</si>
  <si>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</si>
  <si>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1202</t>
  </si>
  <si>
    <t>ОБСЛУЖИВАНИЕ ГОСУДАРСТВЕННОГО И МУНИЦИПАЛЬНОГО ДОЛГА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</si>
  <si>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</si>
  <si>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</si>
  <si>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</si>
  <si>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</si>
  <si>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</si>
  <si>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</si>
  <si>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</si>
  <si>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1403</t>
  </si>
  <si>
    <t>0102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</si>
  <si>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</si>
  <si>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</si>
  <si>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</si>
  <si>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КУЛЬТУРА, КИНЕМАТОГРАФИЯ</t>
  </si>
  <si>
    <t>Другие вопросы в области культуры, кинематографии</t>
  </si>
  <si>
    <t>Пенсии, пособия, выплачиваемые организациями сектора государственного управления</t>
  </si>
  <si>
    <t>Телевидение и радиовещание</t>
  </si>
  <si>
    <t>1201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</si>
  <si>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</si>
  <si>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</si>
  <si>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</si>
  <si>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(тыс. рублей)</t>
  </si>
  <si>
    <t>1 06 01000 00 0000 110</t>
  </si>
  <si>
    <t>1 06 06000 00 0000 110</t>
  </si>
  <si>
    <t xml:space="preserve">1 17 05000 00 0000 180  </t>
  </si>
  <si>
    <t xml:space="preserve">Прочие неналоговые доходы  </t>
  </si>
  <si>
    <t xml:space="preserve">2 07 00000 00 0000 180  </t>
  </si>
  <si>
    <t xml:space="preserve">Прочие безвозмездные поступления  </t>
  </si>
  <si>
    <t>1 03 02000 01 0000 110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</si>
  <si>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</si>
  <si>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</si>
  <si>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</si>
  <si>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</si>
  <si>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ПЕРЕЧЕНЬ ПРИЛОЖЕНИЙ</t>
  </si>
  <si>
    <t>Раздел, подраздел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</si>
  <si>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</si>
  <si>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</si>
  <si>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</si>
  <si>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</si>
  <si>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</si>
  <si>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801</t>
  </si>
  <si>
    <t>01</t>
  </si>
  <si>
    <t xml:space="preserve">Функционирование высшего должностного лица субъекта Российской Федерации и муниципального образования
</t>
  </si>
  <si>
    <t>02</t>
  </si>
  <si>
    <t>999</t>
  </si>
  <si>
    <t>121</t>
  </si>
  <si>
    <t xml:space="preserve">Высшее должностное лицо </t>
  </si>
  <si>
    <t xml:space="preserve">01 </t>
  </si>
  <si>
    <t>03</t>
  </si>
  <si>
    <t>Председатель представительного органа муниципального образования</t>
  </si>
  <si>
    <t>122</t>
  </si>
  <si>
    <t>04</t>
  </si>
  <si>
    <t>05</t>
  </si>
  <si>
    <t>244</t>
  </si>
  <si>
    <t>Уплата налога на имущество организаций и земельного налога</t>
  </si>
  <si>
    <t>851</t>
  </si>
  <si>
    <t>852</t>
  </si>
  <si>
    <t>11</t>
  </si>
  <si>
    <t>111</t>
  </si>
  <si>
    <t>Прочая закупка товаров, работ и услуг для обеспечения государственных (муниципальных) нужд</t>
  </si>
  <si>
    <t>07</t>
  </si>
  <si>
    <t>Образование</t>
  </si>
  <si>
    <t>08</t>
  </si>
  <si>
    <t xml:space="preserve">Культура, кинематография
</t>
  </si>
  <si>
    <t xml:space="preserve">Культура </t>
  </si>
  <si>
    <t>Физическая культура и спорт</t>
  </si>
  <si>
    <t>Условно утверждаемые расходы</t>
  </si>
  <si>
    <t>99</t>
  </si>
  <si>
    <t>Национальная оборона</t>
  </si>
  <si>
    <t>первоначально</t>
  </si>
  <si>
    <r>
      <t>Налог на имущество физических лиц</t>
    </r>
    <r>
      <rPr>
        <i/>
        <sz val="10"/>
        <rFont val="Times New Roman"/>
        <family val="1"/>
        <charset val="204"/>
      </rPr>
      <t xml:space="preserve"> </t>
    </r>
    <r>
      <rPr>
        <i/>
        <sz val="10"/>
        <color rgb="FFFF0000"/>
        <rFont val="Times New Roman"/>
        <family val="1"/>
        <charset val="204"/>
      </rPr>
      <t xml:space="preserve"> </t>
    </r>
  </si>
  <si>
    <r>
      <t xml:space="preserve">Земельный налог </t>
    </r>
    <r>
      <rPr>
        <i/>
        <sz val="10"/>
        <color rgb="FFFF0000"/>
        <rFont val="Times New Roman"/>
        <family val="1"/>
        <charset val="204"/>
      </rPr>
      <t xml:space="preserve"> </t>
    </r>
  </si>
  <si>
    <t>000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</si>
  <si>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</si>
  <si>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</si>
  <si>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</si>
  <si>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</si>
  <si>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 xml:space="preserve">1 13 01995 10 0000 130
</t>
  </si>
  <si>
    <t>Прочие доходы от оказания платных услуг (работ) получателями средств бюджетов поселений</t>
  </si>
  <si>
    <t>1 17 14030 10 0000 180</t>
  </si>
  <si>
    <t>Средства самообложения граждан, зачисляемые в бюджеты поселений</t>
  </si>
  <si>
    <t>9999</t>
  </si>
  <si>
    <t>1 11 03050 10 0000 120</t>
  </si>
  <si>
    <t xml:space="preserve">1 11 05025 10 0000 120  </t>
  </si>
  <si>
    <t>1 11 05035 10 0000 120</t>
  </si>
  <si>
    <t>1 11 09045 10 0000 120</t>
  </si>
  <si>
    <t>1 11 07015 10 0000 120</t>
  </si>
  <si>
    <t>1 11 08050 10 0000 120</t>
  </si>
  <si>
    <t>1 13 02995 10 0000 130</t>
  </si>
  <si>
    <t>1 13 01995 10 0000 130</t>
  </si>
  <si>
    <t>1 14 01050 10 0000 410</t>
  </si>
  <si>
    <t>1 14 02050 10 0000 440</t>
  </si>
  <si>
    <t>1 14 02052 10 0000 410</t>
  </si>
  <si>
    <t>1 14 02052 10 0000 440</t>
  </si>
  <si>
    <t>1 14 02053 10 0000 410</t>
  </si>
  <si>
    <t>1 14 02053 10 0000 440</t>
  </si>
  <si>
    <t>1 14 04050 10 0000 420</t>
  </si>
  <si>
    <t>1 14 03050 10 0000 410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</si>
  <si>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</si>
  <si>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</si>
  <si>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1 14 03050 10 0000 440</t>
  </si>
  <si>
    <t>1 14 06025 10 0000 430</t>
  </si>
  <si>
    <t>1 15 02050 10 0000 140</t>
  </si>
  <si>
    <t xml:space="preserve">1 16 18050 10 0000 140  </t>
  </si>
  <si>
    <t>1 17 01050 10 0000 180</t>
  </si>
  <si>
    <t>1 17 05050 10 0000 180</t>
  </si>
  <si>
    <t xml:space="preserve">000 </t>
  </si>
  <si>
    <t>Перечень главных администраторов доходов бюджета муниципального образования Теленгит-Сортогойское сельское поселение</t>
  </si>
  <si>
    <t>2) В части доходов, зачисляемых в  бюджет муниципального образования Теленгит-Сортогойское сельское поселение в пределах компетенции главных администраторов доходов  бюджета муниципального образования Теленгит-Сортогойское сельское поселение. Администраторами данных доходов являются федеральные государственные органы и созданные ими федеральные казенные учреждения, которым соответствующие коды главных администраторов доходов бюджетов бюджетной системы Российской Федерации присвоены Министерством финансов Российской Федерации и респупубликанские казенные учреждения, которым соответствующие коды главных администраторов доходов бюджетов бюджетной  системы Российской Федерации присвоны Министерством Финснсов Республики Алтай</t>
  </si>
  <si>
    <t>2019 год</t>
  </si>
  <si>
    <t>000 00 00</t>
  </si>
  <si>
    <t>00</t>
  </si>
  <si>
    <t>01 0 08 01000</t>
  </si>
  <si>
    <t>129</t>
  </si>
  <si>
    <t>01 0 Л8 01100</t>
  </si>
  <si>
    <t>01 0 Л8 01110</t>
  </si>
  <si>
    <t>01 0 Л8 01190</t>
  </si>
  <si>
    <t>01 3 10 00000</t>
  </si>
  <si>
    <t>01 3 10 00100</t>
  </si>
  <si>
    <t>01 3 10 00110</t>
  </si>
  <si>
    <t>Фонд оплаты труда казенных учреждений</t>
  </si>
  <si>
    <t>119</t>
  </si>
  <si>
    <t>01 3 20 00000</t>
  </si>
  <si>
    <t>01 3 30 00000</t>
  </si>
  <si>
    <t>01 3 30 00100</t>
  </si>
  <si>
    <t>01 3 31 00000</t>
  </si>
  <si>
    <t>01 0 08 01100</t>
  </si>
  <si>
    <t>01 0 08 01110</t>
  </si>
  <si>
    <t>Фонд оплаты труда государственных (муниципальных) органов</t>
  </si>
  <si>
    <t xml:space="preserve"> Взносы по обязательному социальному страхованию </t>
  </si>
  <si>
    <t>Основное мероприятие "Обеспечение эффективности муниципального управления"</t>
  </si>
  <si>
    <t>01 0 Л8 01000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</si>
  <si>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</si>
  <si>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</si>
  <si>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</si>
  <si>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</si>
  <si>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прочих налогов, сборов</t>
  </si>
  <si>
    <t>МБ</t>
  </si>
  <si>
    <t>01 2 20 51180</t>
  </si>
  <si>
    <t>ФБ</t>
  </si>
  <si>
    <t>Основное мероприятие "Повышение уровня благоустройства территории"</t>
  </si>
  <si>
    <t>01 2 10 00000</t>
  </si>
  <si>
    <t>Основное мероприятие "Развитие молодежной политики"</t>
  </si>
  <si>
    <t>Материально – техническое обеспечение работников молодежной политики</t>
  </si>
  <si>
    <t>Расходы на выплаты по оплате труда работников молодежной политики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</si>
  <si>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</si>
  <si>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Расходы на проведение мероприятий в сфере молодежной политики</t>
  </si>
  <si>
    <t>01 3 11 00000</t>
  </si>
  <si>
    <t>Основное мероприятие "Развитие культуры"</t>
  </si>
  <si>
    <t>Расходы на проведение мероприятий в сфере культуры</t>
  </si>
  <si>
    <t>01 3 21 00000</t>
  </si>
  <si>
    <t>Расходы на мероприятия по развитию физической культуры и спорта</t>
  </si>
  <si>
    <t>Основное мероприятие "Развитие физической культуры и спорта"</t>
  </si>
  <si>
    <t>Материально – техническое обеспечение работников в сфере физической культуры и спорта</t>
  </si>
  <si>
    <t>Расходы на выплаты по оплате труда работников в сфере физической культуры и спорта</t>
  </si>
  <si>
    <t>01 3 30 00110</t>
  </si>
  <si>
    <t>Расходы на выплаты по оплате труда главы МО "Теленгит-Сортогойское сельское поселение"</t>
  </si>
  <si>
    <t>Материально-техническое обеспечение Администрации МО "Теленгит-Сортогойское сельское поселение" в рамках муниципальной программы  "Комплексное развитие территории МО "Теленгит-Сортогойское сельское поселение""</t>
  </si>
  <si>
    <t>Развитие социально-культурной сферы в рамках муниципальной программы муниципального образования "Теленгит-Сортогойское сельское поселение" "Комплексное развитие территории сельского поселения"</t>
  </si>
  <si>
    <t>Основное мероприятие "Повышение эффективности муниципального управления муниципального образования Теленгит-Сортогойское сельское поселение"</t>
  </si>
  <si>
    <t>Расходы на выплаты по оплате труда председателя муниципального образования Теленгит-Сортогойское сельское поселение</t>
  </si>
  <si>
    <t>01 0 28 01110</t>
  </si>
  <si>
    <t>Взносы по обязательному социальному страхованию</t>
  </si>
  <si>
    <t>Перечень главных администраторов доходов бюджета муниципального                                                 образования Теленгит-Сортогойское сельское поселение</t>
  </si>
  <si>
    <t>Перечень главных администраторов источников финансирования дефицита                                            бюджета муниципального образования Теленгит-Сортогойское сельское поселение</t>
  </si>
  <si>
    <t>Расходы на выплаты по оплате труда работников Администрации МО «Теленгит-Сортогойское сельское поселение»</t>
  </si>
  <si>
    <t>Расходы на обеспечение функций Администрации МО «Теленгит-Сортогойское сельское поселение»</t>
  </si>
  <si>
    <t>Осуществление первичного воинского учета на территориях, где отсутствуют военные комиссариаты в рамках подпрограммы " Повышение качества управления муниципальными финансами" муниципальной программы МО "Теленгит-Сортогойское сельское поселение" "Управление муниципальными финансами и имуществом"</t>
  </si>
  <si>
    <t xml:space="preserve">Основное мероприятие "Повышение эффективности муниципального управления Администрации МО "Теленгит-Сортогойское сельское поселение" </t>
  </si>
  <si>
    <t>(тыс. руб.)</t>
  </si>
  <si>
    <t>код</t>
  </si>
  <si>
    <t>наименование ведомственной целевой программы</t>
  </si>
  <si>
    <t>010000000000</t>
  </si>
  <si>
    <t>Комплексное развитие  территории сельского поселения</t>
  </si>
  <si>
    <t>непрограммные расходы</t>
  </si>
  <si>
    <t>Д</t>
  </si>
  <si>
    <t>итого</t>
  </si>
  <si>
    <t>Р</t>
  </si>
  <si>
    <t>853</t>
  </si>
  <si>
    <t>01 3 21 00110</t>
  </si>
  <si>
    <t>2019 утв</t>
  </si>
  <si>
    <t>Изменение + -</t>
  </si>
  <si>
    <t>Налоговые и неналоговые доходы</t>
  </si>
  <si>
    <t>2019 утв.</t>
  </si>
  <si>
    <t>Субсидии бюджетным учреждениям на финансовое
обеспечение государственного (муниципального) задания
на оказание государственных (муниципальных) услуг
(выполнение работ)</t>
  </si>
  <si>
    <t>611</t>
  </si>
  <si>
    <t>99 0 00 00000</t>
  </si>
  <si>
    <t>990 00 00000</t>
  </si>
  <si>
    <t xml:space="preserve">                                                                        Сельская администрация МО "Теленгит-Сортогойское  сельское поселение"</t>
  </si>
  <si>
    <t>Доходы  бюджета муниципального образования Теленгит-Сортогойское  сельское поселение, администрирование которых осуществляется федеральными государственными органами и созданными ими федеральными казенными учреждениями и республиканскими государственными органами и созданными ими казенными учреждениями Республики Алтай</t>
  </si>
  <si>
    <t>Оценка ожидаемого исполнения бюджета МО "Теленгит-Сортогойское сельское поселение" на 2018-2020гг</t>
  </si>
  <si>
    <t>Структура и штатная расписания</t>
  </si>
  <si>
    <t>Бюджетный процесс, изменения бюджетного процесса</t>
  </si>
  <si>
    <t>Паспорт муниципальных программ</t>
  </si>
  <si>
    <t>Реестр источников доходов</t>
  </si>
  <si>
    <t>Объем поступлений доходов в бюджет муниципального образования Теленгит-Сортогойское сельское поселение в 2019 году</t>
  </si>
  <si>
    <t>Распределение
бюджетных ассигнований по разделам, подразделам классификации расходов бюджета муниципального образования Теленгит-Сортогойское сельское поселение   на 2019 год</t>
  </si>
  <si>
    <t xml:space="preserve"> 2019 год</t>
  </si>
  <si>
    <t>Ведомственная структура расходов бюджета муниципального образования Теленгит-Сортогойское сельское поселение на 2019 год</t>
  </si>
  <si>
    <t>Распределение бюджетных ассигнований по разделам, подразделам,целевым статьям (муниципальным) программам и непрограммным направлениям деятельности), группам (группам и подгуппам) видов расходов классификации расходов бюджета муниципального образования "Теленгит-Сортогойское сельское поселение" на 2019 год</t>
  </si>
  <si>
    <t>Уплата иных платежей</t>
  </si>
  <si>
    <t>2019</t>
  </si>
  <si>
    <t>Распределение бюджетных ассигнований на реализацию муниципальных программ на 2019 год</t>
  </si>
  <si>
    <t>Нормативы распределения доходов на 2019 год и на плановый период 2020 и 2021 годов</t>
  </si>
  <si>
    <t>Объем поступлений доходов в бюджет муниципального образования                                                                                                     Теленгит-Сортогойское сельское поселение в 2019 году</t>
  </si>
  <si>
    <t>Объем поступлений доходов в бюджет муниципального образования                                                                                                      Теленгит-Сортогойское сельское поселение в 2020-2021 годах</t>
  </si>
  <si>
    <t>Распределение бюджетных ассигнований по разделам, подразделам                                                               классификации расходов   бюджета муниципального образования                                                                                    Теленгит-Сортогойское сельское поселение   на 2019 год</t>
  </si>
  <si>
    <t>Распределение бюджетных ассигнований по разделам, подразделам                                                                 классификации расходов бюджета муниципального образования                                                                                        Теленгит-Сортогойское сельское поселение на 2020-2021 годы</t>
  </si>
  <si>
    <t>Ведомственная структура расходов бюджета муниципального образования                                                                                                                                                                       Теленгит-Сортогойское сельское поселение на 2019 год</t>
  </si>
  <si>
    <t>Ведомственная структура расходов бюджета муниципального образования                                                                                                                                                                       Теленгит-Сортогойское сельское поселение на 2019-2021годы</t>
  </si>
  <si>
    <t>Распределение бюджетных ассигнований по разделам, подразделам, целевым                                                                                                                                                             статьям (муниципальным) программам и непрограммным направлениям                                                                                                                                                        деятельности), группам (группам и подгруппам) видов расходов                                                                                                                                                                классификации расходов бюджета муниципального образования                                                                                                                                                                              Теленгит-Сортогойское сельское поселение  на 2019 год</t>
  </si>
  <si>
    <t>Распределение бюджетных ассигнований по разделам, подразделам, целевым                                                                                                                                                                                              статьям (муниципальным) программам и непрограммным направлениям                                                                                                                                                                                          деятельности), группам (группам и подгруппам) видов расходов                                                                                                                                                                                                                    классификации расходов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Теленгит-Сортогойское сельское поселение  на 2019 и на 2021 годы</t>
  </si>
  <si>
    <t>Распределение бюджетных ассигнований на реализацию муниципальных программ на 2020-2021 года</t>
  </si>
  <si>
    <t>Пояснительная записка МО "Теленгит-Сортогойское сельское поселение" на 2019-2021гг</t>
  </si>
  <si>
    <t>Верхний предел МО "Теленгит-Сортогойское сельское поселение" на 2019-2021гг</t>
  </si>
  <si>
    <t>муниципальных внутренних заимствований МО "Теленгит-Сортогойское сельское поселение" на 2019-2021гг</t>
  </si>
  <si>
    <t>муниципальных гарантиий МО "Теленгит-Сортогойское сельское поселение" на 2019-2021гг</t>
  </si>
  <si>
    <t>Программа предоставления бюжетных кредитов МО "Теленгит-Сортогойское сельское поселение" на 2019-2021гг</t>
  </si>
  <si>
    <t>Прогноз социально- экономического развития МО "Теленгит-Сортогойское сельское поселение" на 2019-2021гг</t>
  </si>
  <si>
    <t>Предварительные итоги социально-экономического развития 2018 год</t>
  </si>
  <si>
    <t>Основные направления бюджетной и налоговой политики муниципального образования «Теленгит-Сортогойское сельское поселение» на 2019 - 2021 годы</t>
  </si>
  <si>
    <t>2 02 15002 10 0000 150</t>
  </si>
  <si>
    <t>2 02 20298 10 0000 150</t>
  </si>
  <si>
    <t>2 02 15001 10 0000 150</t>
  </si>
  <si>
    <t>2 02 20301 10 0000 150</t>
  </si>
  <si>
    <t>2 02 29999 10 0000 150</t>
  </si>
  <si>
    <t>2 02 30024 10 0000 150</t>
  </si>
  <si>
    <t>2 02 35118 10 0000 150</t>
  </si>
  <si>
    <t>2 02 39999 10 0000 150</t>
  </si>
  <si>
    <t>2 02 49999 10 0000 150</t>
  </si>
  <si>
    <t>2 19 00000 10 0000 150</t>
  </si>
  <si>
    <t>2 02 01000 00 0000 150</t>
  </si>
  <si>
    <t>2 02 02000 00 0000 150</t>
  </si>
  <si>
    <t>2 02 03000 00 0000 150</t>
  </si>
  <si>
    <t xml:space="preserve"> 2 02 04000 00 0000 150</t>
  </si>
  <si>
    <t>0314</t>
  </si>
  <si>
    <t>Мероприятия в сфере национальной безопасности</t>
  </si>
  <si>
    <t>14</t>
  </si>
  <si>
    <t>01 1 30 00100</t>
  </si>
  <si>
    <t>Мероприятия по комплексным мерампо противодействию терроризму</t>
  </si>
  <si>
    <t>Мероприятия по комплексным мерампо противодействию экстремизму</t>
  </si>
  <si>
    <t>01 1 30 00200</t>
  </si>
  <si>
    <t>1 08 04020 0 110000 110</t>
  </si>
  <si>
    <t>Проценты, полученные от предоставления бюджетных кредитов внутри страны за счет средств бюджетов сельских поселений поселений</t>
  </si>
  <si>
    <t>Невыясненные поступления, зачисляемые в бюджеты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</si>
  <si>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</si>
  <si>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</si>
  <si>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</si>
  <si>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</si>
  <si>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доходы от компенсации затрат бюджетов сельских поселений</t>
  </si>
  <si>
    <t>Прочие доходы от оказания платных услуг (работ) получателями средств бюджетов сельских поселений</t>
  </si>
  <si>
    <t>Доходы от продажи квартир, находящихся в собственности сельских поселений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</si>
  <si>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</si>
  <si>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</si>
  <si>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</si>
  <si>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</si>
  <si>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</si>
  <si>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нематериальных активов, находящихся в собственности сельских поселений</t>
  </si>
  <si>
    <t>Средства от распоряжения и реализации конфискованного и иного имущества, обращенного в доходы сельских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</si>
  <si>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</si>
  <si>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</si>
  <si>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</si>
  <si>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Денежные взыскания (штрафы) за нарушение бюджетного законодательства (в части бюджетов сельских поселений)</t>
  </si>
  <si>
    <t>Прочие неналоговые доходы бюджетов сельских поселений</t>
  </si>
  <si>
    <t>1 17 14030 10 0000 150</t>
  </si>
  <si>
    <t>Средства самообложения граждан, зачисляемые в бюджеты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</si>
  <si>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</si>
  <si>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</si>
  <si>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Субсидии бюджетам сельских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</si>
  <si>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капитальному ремонту многоквартирных домов за счет средств бюджетов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</si>
  <si>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</si>
  <si>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</si>
  <si>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</si>
  <si>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субвенции бюджетам сельских поселений</t>
  </si>
  <si>
    <t>Прочие межбюджетные трансферты,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</si>
  <si>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</si>
  <si>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Приложение 1                                                                                                                                                                                                                                               «О внесении изменений в решение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    Теленгит-Сортогойское сельское поселение от 28.12.2018 № 4-1 «О  бюджете
муниципального образования Теленгит-Сортогойское  сельское поселение
на 2019 год и на плановый период 2020 и 2021 годов» № 6-1 от 29.03.2019г.  </t>
  </si>
  <si>
    <t xml:space="preserve">Приложение 3                                                                                                                                                                                                                                               «О внесении изменений в решение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    Теленгит-Сортогойское сельское поселение от 28.12.2018 № 4-1 «О  бюджете
муниципального образования Теленгит-Сортогойское  сельское поселение
на 2019 год и на плановый период 2020 и 2021 годов» № 6-1 от 29.03.2019г. </t>
  </si>
  <si>
    <t>13</t>
  </si>
  <si>
    <t>01 2 10 00040</t>
  </si>
  <si>
    <t>360</t>
  </si>
  <si>
    <t xml:space="preserve">  Иные выплаты населению</t>
  </si>
  <si>
    <t xml:space="preserve">  Социальное обеспечение и иные выплаты населению</t>
  </si>
  <si>
    <t>Социальное обеспечение</t>
  </si>
  <si>
    <t>0113</t>
  </si>
  <si>
    <t>Источники финансирования дефицита  бюджета муниципального образования "Теленгит-Сортогойское сельское поселение" на 2018 год</t>
  </si>
  <si>
    <t>Код бюджетной классификации</t>
  </si>
  <si>
    <t xml:space="preserve">Сумма </t>
  </si>
  <si>
    <t>Дефицит бюджета</t>
  </si>
  <si>
    <t>Источники внутреннего финансирования  дефицита бюджета:</t>
  </si>
  <si>
    <t>в том числе:</t>
  </si>
  <si>
    <t>Изменение остатков средств</t>
  </si>
  <si>
    <t>80101000000000000000</t>
  </si>
  <si>
    <t>Исполнение муниципальных    гарантий муниципальных образований в валюте Российской Феднерации в случае, если исполнение гарантом 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</si>
  <si>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</si>
  <si>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Исполнение государственных и муниципальных гарантий в валюте Российской Федерации</t>
  </si>
  <si>
    <t>Возврат бюджетных кредитов, предоставленных юридическим лицам из местных бюджетов  в валюте Российской Федерации</t>
  </si>
  <si>
    <t>Возврат бюджетных кредитов, предоставленных внутри страны в валюте Российской Федерации</t>
  </si>
  <si>
    <t>Бюджетные кредиты, предоставленные внутри страны в валюте Российской Федерации</t>
  </si>
  <si>
    <t>Иные источники внутреннего финансирования дефицитов бюджетов</t>
  </si>
  <si>
    <t>Погашение местными бюджетами  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</si>
  <si>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</si>
  <si>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Бюджетные кредиты, полученные от других бюджетов бюджетной системы РФ местными бюджетами  </t>
  </si>
  <si>
    <t xml:space="preserve">Бюджетные кредиты, полученные от других бюджетов бюджетной системы РФ  </t>
  </si>
  <si>
    <t>Бюджетные кредиты от других бюджетов бюджетной системы Российской Федерации</t>
  </si>
  <si>
    <t>Погашение местными бюджетами 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</si>
  <si>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</si>
  <si>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Получение кредитов от кредитных организаций местными бюджетами бюджетами в валюте Российской Федерации</t>
  </si>
  <si>
    <t>Получение кредитов от кредитных организаций в валюте Российской Федерации</t>
  </si>
  <si>
    <t>Кредиты кредитных организаций в валюте Российской Федерации</t>
  </si>
  <si>
    <t>Приложение №2 к решению «О внесении изменений в решение сессии сельского Совета депутатов муниципального образования Теленгит-Сортогойское сельское поселение  № 4-1 от 28.12.2018 г. "О бюджете муниципального образования Теленгит-Сортогойское сельское поселение на 2018 год»  и на плановый период 2019 и 2020 годов"от 29.04.2019 г. №6-1</t>
  </si>
  <si>
    <t>Приложение 4                                                                                                                                                                                                                                                                    «О внесении изменений в решение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                                                   Теленгит-Сортогойское сельское поселение от 28.12.2018 № 4-1 «О  бюджете
муниципального образования Теленгит-Сортогойское сельское поселение
на 2019 год и на плановый период 2020 и 2021 годов»№6-1 от 29.04.2019г.</t>
  </si>
  <si>
    <t>Приложение 5                                                                                                                                                                                                                                            «О внесении изменений в решение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Теленгит-Сортогойское сельское поселение от 28.12.2018 № 4-1   «О  бюджете
муниципального образования Теленгит-Сортогойское сельское поселение
на 2019 год и на плановый период 2020 и 2021 годов» №6-1 от 29.04.2019г.</t>
  </si>
  <si>
    <t>Приложение 6                                                                                                                                                                                                                                            «О внесении изменений в решение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Теленгит-Сортогойское сельское поселение от 28.12.2018                № 4-1   «О  бюджете
муниципального образования Теленгит-Сортогойское сельское поселение
на 2019 год и на плановый период 2020 и 2021 годов» №6-1 от 29.04.2019г.</t>
  </si>
  <si>
    <t xml:space="preserve">Приложение 7                                                                                                                                                                                                                                           «О внесении изменений в решение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Теленгит-Сортогойское сельское поселение от 28.12.2018   №4-1    «О  бюджете
муниципального образования Теленгит-Сортогойское сельское поселение
на 2019 год и на плановый период 2020 и 2021 годов» №6-1 от 29.04.2019г. 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</si>
</sst>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.0_р_._-;\-* #,##0.0_р_._-;_-* &quot;-&quot;??_р_._-;_-@_-"/>
    <numFmt numFmtId="166" formatCode="_-* #,##0\ _₽_-;\-* #,##0\ _₽_-;_-* &quot;-&quot;??\ _₽_-;_-@_-"/>
  </numFmts>
  <fonts count="4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9"/>
      <color indexed="8"/>
      <name val="Arial Cyr"/>
      <charset val="204"/>
    </font>
    <font>
      <sz val="14"/>
      <color indexed="8"/>
      <name val="Arial Cyr"/>
      <charset val="204"/>
    </font>
    <font>
      <i/>
      <sz val="10"/>
      <color rgb="FFFF000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9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i/>
      <sz val="12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8"/>
      <color rgb="FF000000"/>
      <name val="Arial Cyr"/>
    </font>
    <font>
      <sz val="10"/>
      <color rgb="FF000000"/>
      <name val="Times New Roman"/>
      <family val="1"/>
      <charset val="204"/>
    </font>
    <font>
      <sz val="8"/>
      <name val="Arial Cyr"/>
      <charset val="204"/>
    </font>
    <font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16">
    <xf numFmtId="0" fontId="0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9" fillId="0" borderId="0" applyNumberFormat="0" applyFont="0" applyFill="0" applyBorder="0" applyAlignment="0" applyProtection="0">
      <alignment vertical="top"/>
    </xf>
    <xf numFmtId="0" fontId="20" fillId="0" borderId="0">
      <alignment vertical="top"/>
    </xf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0" fillId="0" borderId="14">
      <alignment horizontal="left" wrapText="1"/>
    </xf>
    <xf numFmtId="43" fontId="3" fillId="0" borderId="0" applyFont="0" applyFill="0" applyBorder="0" applyAlignment="0" applyProtection="0"/>
    <xf numFmtId="0" fontId="42" fillId="0" borderId="0"/>
  </cellStyleXfs>
  <cellXfs count="291">
    <xf numFmtId="0" fontId="0" fillId="0" borderId="0" xfId="0"/>
    <xf numFmtId="0" fontId="0" fillId="0" borderId="0" xfId="0" applyAlignment="1"/>
    <xf numFmtId="0" fontId="7" fillId="0" borderId="0" xfId="0" applyFont="1" applyFill="1"/>
    <xf numFmtId="0" fontId="10" fillId="0" borderId="0" xfId="0" applyFont="1"/>
    <xf numFmtId="0" fontId="10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justify" vertical="center" wrapText="1"/>
    </xf>
    <xf numFmtId="0" fontId="4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 applyAlignment="1"/>
    <xf numFmtId="0" fontId="0" fillId="0" borderId="0" xfId="0" applyAlignment="1">
      <alignment horizontal="right" vertical="justify"/>
    </xf>
    <xf numFmtId="0" fontId="3" fillId="0" borderId="0" xfId="0" applyFont="1" applyAlignment="1">
      <alignment horizontal="left" vertical="justify"/>
    </xf>
    <xf numFmtId="0" fontId="10" fillId="0" borderId="0" xfId="0" applyFont="1" applyFill="1" applyBorder="1" applyAlignment="1">
      <alignment horizontal="left" vertical="justify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3" fillId="0" borderId="0" xfId="0" applyFont="1" applyAlignment="1">
      <alignment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vertical="top" wrapText="1"/>
    </xf>
    <xf numFmtId="49" fontId="15" fillId="0" borderId="0" xfId="0" applyNumberFormat="1" applyFont="1" applyAlignment="1">
      <alignment horizontal="center" vertical="top" wrapText="1"/>
    </xf>
    <xf numFmtId="0" fontId="17" fillId="0" borderId="0" xfId="0" applyFont="1"/>
    <xf numFmtId="0" fontId="18" fillId="0" borderId="0" xfId="0" applyFont="1"/>
    <xf numFmtId="0" fontId="5" fillId="0" borderId="0" xfId="0" applyFont="1"/>
    <xf numFmtId="0" fontId="18" fillId="0" borderId="0" xfId="0" applyFont="1" applyFill="1"/>
    <xf numFmtId="0" fontId="5" fillId="0" borderId="0" xfId="0" applyFont="1" applyAlignment="1">
      <alignment horizontal="center" wrapText="1"/>
    </xf>
    <xf numFmtId="49" fontId="10" fillId="0" borderId="0" xfId="0" applyNumberFormat="1" applyFont="1" applyAlignment="1">
      <alignment horizontal="center"/>
    </xf>
    <xf numFmtId="0" fontId="22" fillId="0" borderId="0" xfId="0" applyFont="1"/>
    <xf numFmtId="0" fontId="0" fillId="0" borderId="1" xfId="0" applyBorder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7" fillId="0" borderId="0" xfId="0" applyFont="1"/>
    <xf numFmtId="0" fontId="8" fillId="0" borderId="0" xfId="0" applyFont="1"/>
    <xf numFmtId="0" fontId="24" fillId="0" borderId="0" xfId="0" applyFont="1"/>
    <xf numFmtId="0" fontId="25" fillId="0" borderId="0" xfId="0" applyFont="1"/>
    <xf numFmtId="0" fontId="22" fillId="0" borderId="0" xfId="0" applyFont="1" applyAlignment="1"/>
    <xf numFmtId="0" fontId="22" fillId="0" borderId="0" xfId="0" applyFont="1" applyAlignment="1">
      <alignment horizontal="right" vertical="justify"/>
    </xf>
    <xf numFmtId="0" fontId="22" fillId="0" borderId="0" xfId="0" applyFont="1" applyAlignment="1">
      <alignment horizontal="left" vertical="justify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/>
    <xf numFmtId="2" fontId="22" fillId="0" borderId="0" xfId="0" applyNumberFormat="1" applyFont="1"/>
    <xf numFmtId="49" fontId="10" fillId="4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/>
    </xf>
    <xf numFmtId="0" fontId="12" fillId="0" borderId="0" xfId="0" applyFont="1"/>
    <xf numFmtId="0" fontId="12" fillId="0" borderId="1" xfId="0" applyFont="1" applyBorder="1"/>
    <xf numFmtId="49" fontId="10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/>
    <xf numFmtId="0" fontId="29" fillId="0" borderId="0" xfId="0" applyFont="1"/>
    <xf numFmtId="0" fontId="30" fillId="0" borderId="0" xfId="0" applyFont="1"/>
    <xf numFmtId="0" fontId="30" fillId="0" borderId="1" xfId="0" applyFont="1" applyBorder="1"/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16" fillId="0" borderId="0" xfId="0" applyFont="1" applyAlignment="1">
      <alignment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shrinkToFit="1"/>
    </xf>
    <xf numFmtId="0" fontId="32" fillId="0" borderId="1" xfId="0" applyFont="1" applyFill="1" applyBorder="1" applyAlignment="1">
      <alignment vertical="top" wrapText="1"/>
    </xf>
    <xf numFmtId="0" fontId="33" fillId="0" borderId="0" xfId="0" applyFont="1"/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0" fontId="23" fillId="0" borderId="0" xfId="0" applyFont="1" applyFill="1" applyAlignment="1">
      <alignment vertical="top" wrapText="1"/>
    </xf>
    <xf numFmtId="0" fontId="34" fillId="0" borderId="0" xfId="0" applyFont="1" applyAlignment="1">
      <alignment wrapText="1"/>
    </xf>
    <xf numFmtId="0" fontId="31" fillId="0" borderId="1" xfId="0" applyFont="1" applyBorder="1" applyAlignment="1">
      <alignment vertical="top" wrapText="1"/>
    </xf>
    <xf numFmtId="0" fontId="31" fillId="0" borderId="0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31" fillId="0" borderId="0" xfId="0" applyFont="1" applyAlignment="1">
      <alignment vertical="top" wrapText="1"/>
    </xf>
    <xf numFmtId="0" fontId="31" fillId="0" borderId="2" xfId="0" applyFont="1" applyBorder="1" applyAlignment="1">
      <alignment vertical="top" wrapText="1"/>
    </xf>
    <xf numFmtId="0" fontId="34" fillId="0" borderId="0" xfId="0" applyFont="1" applyAlignment="1"/>
    <xf numFmtId="0" fontId="31" fillId="0" borderId="0" xfId="0" applyFont="1" applyBorder="1" applyAlignment="1">
      <alignment vertical="top" wrapText="1"/>
    </xf>
    <xf numFmtId="0" fontId="31" fillId="0" borderId="0" xfId="0" applyFont="1" applyAlignment="1"/>
    <xf numFmtId="0" fontId="31" fillId="0" borderId="0" xfId="0" applyFont="1" applyFill="1" applyAlignment="1">
      <alignment vertical="top" wrapText="1"/>
    </xf>
    <xf numFmtId="0" fontId="34" fillId="0" borderId="0" xfId="0" applyFont="1" applyFill="1" applyAlignment="1"/>
    <xf numFmtId="0" fontId="31" fillId="0" borderId="1" xfId="0" applyFont="1" applyFill="1" applyBorder="1" applyAlignment="1">
      <alignment vertical="top" wrapText="1"/>
    </xf>
    <xf numFmtId="0" fontId="4" fillId="0" borderId="8" xfId="0" applyFont="1" applyBorder="1" applyAlignment="1">
      <alignment horizontal="right" vertical="center" wrapText="1"/>
    </xf>
    <xf numFmtId="43" fontId="10" fillId="0" borderId="0" xfId="0" applyNumberFormat="1" applyFont="1" applyAlignment="1">
      <alignment horizontal="right" wrapText="1"/>
    </xf>
    <xf numFmtId="43" fontId="12" fillId="0" borderId="0" xfId="0" applyNumberFormat="1" applyFont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2" fillId="0" borderId="8" xfId="0" applyFont="1" applyFill="1" applyBorder="1" applyAlignment="1"/>
    <xf numFmtId="43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43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center" wrapText="1" shrinkToFit="1"/>
    </xf>
    <xf numFmtId="0" fontId="32" fillId="3" borderId="1" xfId="0" applyFont="1" applyFill="1" applyBorder="1" applyAlignment="1">
      <alignment vertical="top" wrapText="1"/>
    </xf>
    <xf numFmtId="49" fontId="32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top" wrapText="1"/>
    </xf>
    <xf numFmtId="49" fontId="10" fillId="3" borderId="1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15" fillId="0" borderId="1" xfId="9" applyFont="1" applyFill="1" applyBorder="1" applyAlignment="1">
      <alignment horizontal="justify" vertical="justify" wrapText="1"/>
    </xf>
    <xf numFmtId="49" fontId="15" fillId="0" borderId="1" xfId="9" applyNumberFormat="1" applyFont="1" applyFill="1" applyBorder="1" applyAlignment="1">
      <alignment horizontal="center" vertical="center" wrapText="1"/>
    </xf>
    <xf numFmtId="49" fontId="19" fillId="3" borderId="1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justify" vertical="center"/>
    </xf>
    <xf numFmtId="165" fontId="15" fillId="0" borderId="0" xfId="0" applyNumberFormat="1" applyFont="1"/>
    <xf numFmtId="43" fontId="15" fillId="0" borderId="0" xfId="0" applyNumberFormat="1" applyFont="1" applyAlignment="1">
      <alignment horizontal="center" vertical="top" wrapText="1"/>
    </xf>
    <xf numFmtId="43" fontId="15" fillId="0" borderId="0" xfId="0" applyNumberFormat="1" applyFont="1"/>
    <xf numFmtId="43" fontId="32" fillId="0" borderId="0" xfId="0" applyNumberFormat="1" applyFont="1" applyAlignment="1">
      <alignment horizontal="center" vertical="top" wrapText="1"/>
    </xf>
    <xf numFmtId="43" fontId="32" fillId="0" borderId="0" xfId="0" applyNumberFormat="1" applyFont="1"/>
    <xf numFmtId="0" fontId="10" fillId="0" borderId="1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0" fontId="10" fillId="0" borderId="12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wrapText="1"/>
    </xf>
    <xf numFmtId="0" fontId="16" fillId="0" borderId="0" xfId="0" applyFont="1" applyAlignment="1">
      <alignment vertical="top" wrapText="1"/>
    </xf>
    <xf numFmtId="0" fontId="0" fillId="0" borderId="0" xfId="0" applyFont="1" applyAlignment="1"/>
    <xf numFmtId="0" fontId="4" fillId="0" borderId="1" xfId="0" applyFont="1" applyBorder="1"/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4" fontId="10" fillId="0" borderId="1" xfId="8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left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/>
    </xf>
    <xf numFmtId="0" fontId="6" fillId="0" borderId="8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43" fontId="4" fillId="0" borderId="0" xfId="11" applyNumberFormat="1" applyFont="1" applyAlignment="1">
      <alignment horizontal="right"/>
    </xf>
    <xf numFmtId="0" fontId="4" fillId="4" borderId="0" xfId="0" applyFont="1" applyFill="1"/>
    <xf numFmtId="0" fontId="5" fillId="0" borderId="0" xfId="0" applyFont="1" applyFill="1"/>
    <xf numFmtId="0" fontId="4" fillId="0" borderId="0" xfId="0" applyFont="1" applyFill="1"/>
    <xf numFmtId="0" fontId="4" fillId="0" borderId="1" xfId="0" applyFont="1" applyBorder="1" applyAlignment="1">
      <alignment horizontal="justify"/>
    </xf>
    <xf numFmtId="43" fontId="4" fillId="0" borderId="1" xfId="11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43" fontId="4" fillId="0" borderId="0" xfId="11" applyNumberFormat="1" applyFont="1" applyBorder="1" applyAlignment="1">
      <alignment horizontal="center" wrapText="1"/>
    </xf>
    <xf numFmtId="0" fontId="37" fillId="0" borderId="0" xfId="0" applyFont="1" applyBorder="1" applyAlignment="1">
      <alignment horizontal="center" wrapText="1"/>
    </xf>
    <xf numFmtId="43" fontId="37" fillId="0" borderId="0" xfId="11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43" fontId="5" fillId="0" borderId="0" xfId="11" applyNumberFormat="1" applyFont="1" applyBorder="1" applyAlignment="1">
      <alignment horizontal="center" wrapText="1"/>
    </xf>
    <xf numFmtId="0" fontId="4" fillId="0" borderId="0" xfId="0" applyFont="1" applyBorder="1"/>
    <xf numFmtId="43" fontId="4" fillId="0" borderId="0" xfId="11" applyNumberFormat="1" applyFont="1" applyBorder="1" applyAlignment="1">
      <alignment horizontal="center"/>
    </xf>
    <xf numFmtId="43" fontId="4" fillId="0" borderId="0" xfId="11" applyNumberFormat="1" applyFont="1" applyAlignment="1">
      <alignment horizontal="center"/>
    </xf>
    <xf numFmtId="43" fontId="4" fillId="0" borderId="0" xfId="11" applyNumberFormat="1" applyFont="1"/>
    <xf numFmtId="0" fontId="16" fillId="0" borderId="0" xfId="0" applyFont="1" applyFill="1" applyAlignment="1">
      <alignment vertical="top" wrapText="1"/>
    </xf>
    <xf numFmtId="0" fontId="10" fillId="0" borderId="1" xfId="0" applyFont="1" applyBorder="1" applyAlignment="1">
      <alignment horizontal="right"/>
    </xf>
    <xf numFmtId="49" fontId="10" fillId="0" borderId="1" xfId="11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3" fontId="12" fillId="0" borderId="3" xfId="11" applyNumberFormat="1" applyFont="1" applyBorder="1" applyAlignment="1">
      <alignment horizontal="center"/>
    </xf>
    <xf numFmtId="49" fontId="12" fillId="0" borderId="1" xfId="0" applyNumberFormat="1" applyFont="1" applyBorder="1"/>
    <xf numFmtId="165" fontId="12" fillId="0" borderId="1" xfId="11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horizontal="justify"/>
    </xf>
    <xf numFmtId="49" fontId="12" fillId="4" borderId="1" xfId="0" applyNumberFormat="1" applyFont="1" applyFill="1" applyBorder="1" applyAlignment="1">
      <alignment wrapText="1"/>
    </xf>
    <xf numFmtId="49" fontId="10" fillId="4" borderId="1" xfId="0" applyNumberFormat="1" applyFont="1" applyFill="1" applyBorder="1" applyAlignment="1">
      <alignment horizontal="center" wrapText="1"/>
    </xf>
    <xf numFmtId="49" fontId="10" fillId="4" borderId="1" xfId="0" applyNumberFormat="1" applyFont="1" applyFill="1" applyBorder="1" applyAlignment="1">
      <alignment horizontal="justify"/>
    </xf>
    <xf numFmtId="49" fontId="12" fillId="0" borderId="1" xfId="0" applyNumberFormat="1" applyFont="1" applyFill="1" applyBorder="1" applyAlignment="1">
      <alignment horizontal="justify"/>
    </xf>
    <xf numFmtId="49" fontId="12" fillId="0" borderId="1" xfId="0" applyNumberFormat="1" applyFont="1" applyFill="1" applyBorder="1" applyAlignment="1">
      <alignment horizontal="center" wrapText="1"/>
    </xf>
    <xf numFmtId="165" fontId="10" fillId="0" borderId="1" xfId="11" applyNumberFormat="1" applyFont="1" applyFill="1" applyBorder="1" applyAlignment="1">
      <alignment horizontal="center"/>
    </xf>
    <xf numFmtId="0" fontId="0" fillId="0" borderId="0" xfId="0"/>
    <xf numFmtId="49" fontId="12" fillId="0" borderId="1" xfId="0" applyNumberFormat="1" applyFont="1" applyFill="1" applyBorder="1" applyAlignment="1">
      <alignment vertical="top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top" wrapText="1"/>
    </xf>
    <xf numFmtId="43" fontId="12" fillId="0" borderId="1" xfId="0" applyNumberFormat="1" applyFont="1" applyFill="1" applyBorder="1" applyAlignment="1">
      <alignment horizontal="center" vertical="top" wrapText="1"/>
    </xf>
    <xf numFmtId="43" fontId="10" fillId="0" borderId="1" xfId="0" applyNumberFormat="1" applyFont="1" applyBorder="1"/>
    <xf numFmtId="43" fontId="10" fillId="0" borderId="1" xfId="0" applyNumberFormat="1" applyFont="1" applyBorder="1" applyAlignment="1">
      <alignment horizontal="center" vertical="center"/>
    </xf>
    <xf numFmtId="43" fontId="10" fillId="3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justify"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justify" vertical="center" wrapText="1"/>
    </xf>
    <xf numFmtId="0" fontId="10" fillId="3" borderId="1" xfId="0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justify" vertical="top" wrapText="1"/>
    </xf>
    <xf numFmtId="0" fontId="12" fillId="3" borderId="0" xfId="0" applyFont="1" applyFill="1" applyAlignment="1">
      <alignment horizontal="justify" vertical="top" wrapText="1"/>
    </xf>
    <xf numFmtId="0" fontId="10" fillId="3" borderId="1" xfId="0" applyFont="1" applyFill="1" applyBorder="1" applyAlignment="1">
      <alignment vertical="justify" wrapText="1"/>
    </xf>
    <xf numFmtId="0" fontId="10" fillId="3" borderId="1" xfId="0" applyFont="1" applyFill="1" applyBorder="1" applyAlignment="1">
      <alignment vertical="center" wrapText="1"/>
    </xf>
    <xf numFmtId="2" fontId="29" fillId="3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166" fontId="10" fillId="3" borderId="1" xfId="10" applyNumberFormat="1" applyFont="1" applyFill="1" applyBorder="1" applyAlignment="1">
      <alignment vertical="center" wrapText="1"/>
    </xf>
    <xf numFmtId="43" fontId="12" fillId="3" borderId="1" xfId="0" applyNumberFormat="1" applyFont="1" applyFill="1" applyBorder="1" applyAlignment="1">
      <alignment horizontal="center" vertical="top" wrapText="1"/>
    </xf>
    <xf numFmtId="9" fontId="10" fillId="0" borderId="1" xfId="12" applyFont="1" applyFill="1" applyBorder="1" applyAlignment="1">
      <alignment horizontal="center" vertical="top" wrapText="1"/>
    </xf>
    <xf numFmtId="9" fontId="17" fillId="0" borderId="0" xfId="12" applyFont="1"/>
    <xf numFmtId="49" fontId="15" fillId="3" borderId="1" xfId="9" applyNumberFormat="1" applyFont="1" applyFill="1" applyBorder="1" applyAlignment="1">
      <alignment horizontal="center" vertical="center" wrapText="1"/>
    </xf>
    <xf numFmtId="43" fontId="10" fillId="3" borderId="1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43" fontId="12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left" wrapText="1"/>
    </xf>
    <xf numFmtId="2" fontId="39" fillId="3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/>
    <xf numFmtId="4" fontId="12" fillId="3" borderId="1" xfId="8" applyNumberFormat="1" applyFont="1" applyFill="1" applyBorder="1" applyAlignment="1">
      <alignment horizontal="center" vertical="center" wrapText="1"/>
    </xf>
    <xf numFmtId="43" fontId="12" fillId="0" borderId="1" xfId="11" applyNumberFormat="1" applyFont="1" applyFill="1" applyBorder="1" applyAlignment="1">
      <alignment horizontal="center"/>
    </xf>
    <xf numFmtId="43" fontId="10" fillId="0" borderId="1" xfId="11" applyNumberFormat="1" applyFont="1" applyFill="1" applyBorder="1" applyAlignment="1">
      <alignment horizontal="center"/>
    </xf>
    <xf numFmtId="0" fontId="10" fillId="0" borderId="9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wrapText="1"/>
    </xf>
    <xf numFmtId="0" fontId="31" fillId="0" borderId="1" xfId="0" applyFont="1" applyBorder="1" applyAlignment="1">
      <alignment horizontal="left" wrapText="1"/>
    </xf>
    <xf numFmtId="0" fontId="31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justify" vertical="top" wrapText="1"/>
    </xf>
    <xf numFmtId="0" fontId="16" fillId="0" borderId="0" xfId="0" applyFont="1" applyAlignment="1">
      <alignment horizontal="right" wrapText="1"/>
    </xf>
    <xf numFmtId="0" fontId="41" fillId="0" borderId="14" xfId="13" applyNumberFormat="1" applyFont="1" applyProtection="1">
      <alignment horizontal="left" wrapText="1"/>
    </xf>
    <xf numFmtId="0" fontId="41" fillId="0" borderId="14" xfId="13" applyNumberFormat="1" applyFont="1" applyAlignment="1" applyProtection="1">
      <alignment wrapText="1"/>
    </xf>
    <xf numFmtId="0" fontId="4" fillId="0" borderId="0" xfId="0" applyFont="1" applyFill="1" applyAlignment="1">
      <alignment horizontal="right"/>
    </xf>
    <xf numFmtId="0" fontId="7" fillId="0" borderId="1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/>
    </xf>
    <xf numFmtId="49" fontId="7" fillId="0" borderId="1" xfId="0" applyNumberFormat="1" applyFont="1" applyFill="1" applyBorder="1" applyAlignment="1">
      <alignment vertical="top"/>
    </xf>
    <xf numFmtId="0" fontId="8" fillId="0" borderId="1" xfId="0" applyFont="1" applyFill="1" applyBorder="1" applyAlignment="1">
      <alignment horizontal="justify" vertical="top"/>
    </xf>
    <xf numFmtId="49" fontId="8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justify" vertical="top"/>
    </xf>
    <xf numFmtId="0" fontId="8" fillId="0" borderId="1" xfId="0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top"/>
    </xf>
    <xf numFmtId="43" fontId="4" fillId="0" borderId="0" xfId="14" applyFont="1" applyFill="1"/>
    <xf numFmtId="43" fontId="4" fillId="0" borderId="0" xfId="14" applyFont="1" applyFill="1" applyAlignment="1">
      <alignment horizontal="center"/>
    </xf>
    <xf numFmtId="43" fontId="7" fillId="0" borderId="0" xfId="14" applyFont="1" applyFill="1" applyAlignment="1">
      <alignment horizontal="center"/>
    </xf>
    <xf numFmtId="43" fontId="7" fillId="0" borderId="0" xfId="14" applyFont="1" applyFill="1" applyBorder="1" applyAlignment="1">
      <alignment horizontal="center"/>
    </xf>
    <xf numFmtId="0" fontId="7" fillId="0" borderId="0" xfId="0" applyFont="1" applyFill="1" applyBorder="1"/>
    <xf numFmtId="43" fontId="7" fillId="0" borderId="0" xfId="14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43" fontId="8" fillId="0" borderId="0" xfId="14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43" fontId="23" fillId="0" borderId="0" xfId="14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43" fontId="8" fillId="0" borderId="1" xfId="14" applyNumberFormat="1" applyFont="1" applyFill="1" applyBorder="1" applyAlignment="1">
      <alignment horizontal="center"/>
    </xf>
    <xf numFmtId="43" fontId="7" fillId="0" borderId="1" xfId="14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43" fontId="8" fillId="0" borderId="1" xfId="14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 wrapText="1"/>
    </xf>
    <xf numFmtId="165" fontId="8" fillId="0" borderId="1" xfId="14" applyNumberFormat="1" applyFont="1" applyFill="1" applyBorder="1" applyAlignment="1">
      <alignment horizontal="center" vertical="top"/>
    </xf>
    <xf numFmtId="49" fontId="7" fillId="0" borderId="1" xfId="15" applyNumberFormat="1" applyFont="1" applyFill="1" applyBorder="1" applyAlignment="1">
      <alignment horizontal="center" vertical="top"/>
    </xf>
    <xf numFmtId="0" fontId="7" fillId="0" borderId="1" xfId="15" applyFont="1" applyFill="1" applyBorder="1" applyAlignment="1">
      <alignment horizontal="justify" vertical="top"/>
    </xf>
    <xf numFmtId="49" fontId="8" fillId="0" borderId="1" xfId="15" applyNumberFormat="1" applyFont="1" applyFill="1" applyBorder="1" applyAlignment="1">
      <alignment horizontal="center" vertical="top"/>
    </xf>
    <xf numFmtId="0" fontId="8" fillId="0" borderId="1" xfId="15" applyFont="1" applyFill="1" applyBorder="1" applyAlignment="1">
      <alignment horizontal="justify" vertical="top"/>
    </xf>
    <xf numFmtId="0" fontId="8" fillId="0" borderId="0" xfId="0" applyFont="1" applyFill="1"/>
    <xf numFmtId="49" fontId="8" fillId="0" borderId="1" xfId="0" applyNumberFormat="1" applyFont="1" applyFill="1" applyBorder="1" applyAlignment="1">
      <alignment vertical="top"/>
    </xf>
    <xf numFmtId="0" fontId="43" fillId="0" borderId="1" xfId="0" applyFont="1" applyFill="1" applyBorder="1" applyAlignment="1">
      <alignment horizontal="justify" vertical="top" wrapText="1"/>
    </xf>
    <xf numFmtId="43" fontId="8" fillId="0" borderId="1" xfId="14" applyFont="1" applyFill="1" applyBorder="1" applyAlignment="1">
      <alignment horizontal="center" vertical="center"/>
    </xf>
    <xf numFmtId="43" fontId="4" fillId="0" borderId="0" xfId="14" applyFont="1" applyFill="1" applyAlignment="1">
      <alignment horizontal="right"/>
    </xf>
    <xf numFmtId="0" fontId="8" fillId="0" borderId="0" xfId="0" applyFont="1" applyAlignment="1">
      <alignment horizontal="center" vertical="top" wrapText="1"/>
    </xf>
    <xf numFmtId="0" fontId="0" fillId="0" borderId="0" xfId="0"/>
    <xf numFmtId="0" fontId="37" fillId="0" borderId="1" xfId="0" applyFont="1" applyFill="1" applyBorder="1" applyAlignment="1">
      <alignment horizontal="center" vertical="top" wrapText="1"/>
    </xf>
    <xf numFmtId="0" fontId="38" fillId="0" borderId="1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top" wrapText="1"/>
    </xf>
    <xf numFmtId="0" fontId="10" fillId="0" borderId="9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justify" vertical="top" wrapText="1"/>
    </xf>
    <xf numFmtId="0" fontId="10" fillId="0" borderId="11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23" fillId="0" borderId="0" xfId="0" applyFont="1" applyAlignment="1">
      <alignment vertical="top" wrapText="1"/>
    </xf>
    <xf numFmtId="0" fontId="1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2" fillId="0" borderId="0" xfId="0" applyFont="1" applyAlignment="1"/>
    <xf numFmtId="0" fontId="14" fillId="0" borderId="0" xfId="0" applyFont="1" applyAlignment="1">
      <alignment horizontal="left" wrapText="1"/>
    </xf>
    <xf numFmtId="0" fontId="14" fillId="0" borderId="7" xfId="0" applyFont="1" applyBorder="1" applyAlignment="1">
      <alignment vertical="top" wrapText="1"/>
    </xf>
    <xf numFmtId="0" fontId="14" fillId="0" borderId="4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right" vertical="top" wrapText="1"/>
    </xf>
    <xf numFmtId="0" fontId="16" fillId="0" borderId="0" xfId="0" applyFont="1" applyAlignment="1">
      <alignment horizontal="right" wrapText="1"/>
    </xf>
    <xf numFmtId="0" fontId="8" fillId="0" borderId="0" xfId="0" applyFont="1" applyFill="1" applyAlignment="1">
      <alignment horizontal="center" vertical="top" wrapText="1"/>
    </xf>
    <xf numFmtId="0" fontId="22" fillId="0" borderId="0" xfId="0" applyFont="1" applyFill="1" applyAlignment="1"/>
    <xf numFmtId="0" fontId="10" fillId="0" borderId="1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15" fillId="0" borderId="4" xfId="0" applyFont="1" applyFill="1" applyBorder="1" applyAlignment="1">
      <alignment horizontal="center" wrapText="1"/>
    </xf>
    <xf numFmtId="0" fontId="15" fillId="0" borderId="5" xfId="0" applyFont="1" applyFill="1" applyBorder="1" applyAlignment="1">
      <alignment horizontal="center" wrapText="1"/>
    </xf>
    <xf numFmtId="0" fontId="9" fillId="0" borderId="8" xfId="0" applyFont="1" applyBorder="1" applyAlignment="1">
      <alignment horizontal="center"/>
    </xf>
  </cellXfs>
  <cellStyles count="16">
    <cellStyle name="xl71" xfId="13"/>
    <cellStyle name="Обычный" xfId="0" builtinId="0"/>
    <cellStyle name="Обычный 2" xfId="3"/>
    <cellStyle name="Обычный 2 2" xfId="6"/>
    <cellStyle name="Обычный 3" xfId="4"/>
    <cellStyle name="Обычный 4" xfId="5"/>
    <cellStyle name="Обычный 6" xfId="9"/>
    <cellStyle name="Обычный_источники" xfId="15"/>
    <cellStyle name="Процентный" xfId="12" builtinId="5"/>
    <cellStyle name="Тысячи [0]_перечис.11" xfId="1"/>
    <cellStyle name="Тысячи_перечис.11" xfId="2"/>
    <cellStyle name="Финансовый" xfId="10" builtinId="3"/>
    <cellStyle name="Финансовый 2" xfId="7"/>
    <cellStyle name="Финансовый 3" xfId="8"/>
    <cellStyle name="Финансовый 4" xfId="11"/>
    <cellStyle name="Финансовый 5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57"/>
  <sheetViews>
    <sheetView workbookViewId="0">
      <selection activeCell="A4" sqref="A4:C4"/>
    </sheetView>
  </sheetViews>
  <sheetFormatPr defaultRowHeight="12.75"/>
  <cols>
    <col min="1" max="1" width="18" style="3" customWidth="1"/>
    <col min="2" max="2" width="20" style="3" customWidth="1"/>
    <col min="3" max="3" width="98.140625" style="4" customWidth="1"/>
    <col min="4" max="255" width="9.140625" style="3"/>
    <col min="256" max="256" width="13.7109375" style="3" customWidth="1"/>
    <col min="257" max="257" width="18.140625" style="3" customWidth="1"/>
    <col min="258" max="258" width="32.140625" style="3" customWidth="1"/>
    <col min="259" max="259" width="26" style="3" customWidth="1"/>
    <col min="260" max="511" width="9.140625" style="3"/>
    <col min="512" max="512" width="13.7109375" style="3" customWidth="1"/>
    <col min="513" max="513" width="18.140625" style="3" customWidth="1"/>
    <col min="514" max="514" width="32.140625" style="3" customWidth="1"/>
    <col min="515" max="515" width="26" style="3" customWidth="1"/>
    <col min="516" max="767" width="9.140625" style="3"/>
    <col min="768" max="768" width="13.7109375" style="3" customWidth="1"/>
    <col min="769" max="769" width="18.140625" style="3" customWidth="1"/>
    <col min="770" max="770" width="32.140625" style="3" customWidth="1"/>
    <col min="771" max="771" width="26" style="3" customWidth="1"/>
    <col min="772" max="1023" width="9.140625" style="3"/>
    <col min="1024" max="1024" width="13.7109375" style="3" customWidth="1"/>
    <col min="1025" max="1025" width="18.140625" style="3" customWidth="1"/>
    <col min="1026" max="1026" width="32.140625" style="3" customWidth="1"/>
    <col min="1027" max="1027" width="26" style="3" customWidth="1"/>
    <col min="1028" max="1279" width="9.140625" style="3"/>
    <col min="1280" max="1280" width="13.7109375" style="3" customWidth="1"/>
    <col min="1281" max="1281" width="18.140625" style="3" customWidth="1"/>
    <col min="1282" max="1282" width="32.140625" style="3" customWidth="1"/>
    <col min="1283" max="1283" width="26" style="3" customWidth="1"/>
    <col min="1284" max="1535" width="9.140625" style="3"/>
    <col min="1536" max="1536" width="13.7109375" style="3" customWidth="1"/>
    <col min="1537" max="1537" width="18.140625" style="3" customWidth="1"/>
    <col min="1538" max="1538" width="32.140625" style="3" customWidth="1"/>
    <col min="1539" max="1539" width="26" style="3" customWidth="1"/>
    <col min="1540" max="1791" width="9.140625" style="3"/>
    <col min="1792" max="1792" width="13.7109375" style="3" customWidth="1"/>
    <col min="1793" max="1793" width="18.140625" style="3" customWidth="1"/>
    <col min="1794" max="1794" width="32.140625" style="3" customWidth="1"/>
    <col min="1795" max="1795" width="26" style="3" customWidth="1"/>
    <col min="1796" max="2047" width="9.140625" style="3"/>
    <col min="2048" max="2048" width="13.7109375" style="3" customWidth="1"/>
    <col min="2049" max="2049" width="18.140625" style="3" customWidth="1"/>
    <col min="2050" max="2050" width="32.140625" style="3" customWidth="1"/>
    <col min="2051" max="2051" width="26" style="3" customWidth="1"/>
    <col min="2052" max="2303" width="9.140625" style="3"/>
    <col min="2304" max="2304" width="13.7109375" style="3" customWidth="1"/>
    <col min="2305" max="2305" width="18.140625" style="3" customWidth="1"/>
    <col min="2306" max="2306" width="32.140625" style="3" customWidth="1"/>
    <col min="2307" max="2307" width="26" style="3" customWidth="1"/>
    <col min="2308" max="2559" width="9.140625" style="3"/>
    <col min="2560" max="2560" width="13.7109375" style="3" customWidth="1"/>
    <col min="2561" max="2561" width="18.140625" style="3" customWidth="1"/>
    <col min="2562" max="2562" width="32.140625" style="3" customWidth="1"/>
    <col min="2563" max="2563" width="26" style="3" customWidth="1"/>
    <col min="2564" max="2815" width="9.140625" style="3"/>
    <col min="2816" max="2816" width="13.7109375" style="3" customWidth="1"/>
    <col min="2817" max="2817" width="18.140625" style="3" customWidth="1"/>
    <col min="2818" max="2818" width="32.140625" style="3" customWidth="1"/>
    <col min="2819" max="2819" width="26" style="3" customWidth="1"/>
    <col min="2820" max="3071" width="9.140625" style="3"/>
    <col min="3072" max="3072" width="13.7109375" style="3" customWidth="1"/>
    <col min="3073" max="3073" width="18.140625" style="3" customWidth="1"/>
    <col min="3074" max="3074" width="32.140625" style="3" customWidth="1"/>
    <col min="3075" max="3075" width="26" style="3" customWidth="1"/>
    <col min="3076" max="3327" width="9.140625" style="3"/>
    <col min="3328" max="3328" width="13.7109375" style="3" customWidth="1"/>
    <col min="3329" max="3329" width="18.140625" style="3" customWidth="1"/>
    <col min="3330" max="3330" width="32.140625" style="3" customWidth="1"/>
    <col min="3331" max="3331" width="26" style="3" customWidth="1"/>
    <col min="3332" max="3583" width="9.140625" style="3"/>
    <col min="3584" max="3584" width="13.7109375" style="3" customWidth="1"/>
    <col min="3585" max="3585" width="18.140625" style="3" customWidth="1"/>
    <col min="3586" max="3586" width="32.140625" style="3" customWidth="1"/>
    <col min="3587" max="3587" width="26" style="3" customWidth="1"/>
    <col min="3588" max="3839" width="9.140625" style="3"/>
    <col min="3840" max="3840" width="13.7109375" style="3" customWidth="1"/>
    <col min="3841" max="3841" width="18.140625" style="3" customWidth="1"/>
    <col min="3842" max="3842" width="32.140625" style="3" customWidth="1"/>
    <col min="3843" max="3843" width="26" style="3" customWidth="1"/>
    <col min="3844" max="4095" width="9.140625" style="3"/>
    <col min="4096" max="4096" width="13.7109375" style="3" customWidth="1"/>
    <col min="4097" max="4097" width="18.140625" style="3" customWidth="1"/>
    <col min="4098" max="4098" width="32.140625" style="3" customWidth="1"/>
    <col min="4099" max="4099" width="26" style="3" customWidth="1"/>
    <col min="4100" max="4351" width="9.140625" style="3"/>
    <col min="4352" max="4352" width="13.7109375" style="3" customWidth="1"/>
    <col min="4353" max="4353" width="18.140625" style="3" customWidth="1"/>
    <col min="4354" max="4354" width="32.140625" style="3" customWidth="1"/>
    <col min="4355" max="4355" width="26" style="3" customWidth="1"/>
    <col min="4356" max="4607" width="9.140625" style="3"/>
    <col min="4608" max="4608" width="13.7109375" style="3" customWidth="1"/>
    <col min="4609" max="4609" width="18.140625" style="3" customWidth="1"/>
    <col min="4610" max="4610" width="32.140625" style="3" customWidth="1"/>
    <col min="4611" max="4611" width="26" style="3" customWidth="1"/>
    <col min="4612" max="4863" width="9.140625" style="3"/>
    <col min="4864" max="4864" width="13.7109375" style="3" customWidth="1"/>
    <col min="4865" max="4865" width="18.140625" style="3" customWidth="1"/>
    <col min="4866" max="4866" width="32.140625" style="3" customWidth="1"/>
    <col min="4867" max="4867" width="26" style="3" customWidth="1"/>
    <col min="4868" max="5119" width="9.140625" style="3"/>
    <col min="5120" max="5120" width="13.7109375" style="3" customWidth="1"/>
    <col min="5121" max="5121" width="18.140625" style="3" customWidth="1"/>
    <col min="5122" max="5122" width="32.140625" style="3" customWidth="1"/>
    <col min="5123" max="5123" width="26" style="3" customWidth="1"/>
    <col min="5124" max="5375" width="9.140625" style="3"/>
    <col min="5376" max="5376" width="13.7109375" style="3" customWidth="1"/>
    <col min="5377" max="5377" width="18.140625" style="3" customWidth="1"/>
    <col min="5378" max="5378" width="32.140625" style="3" customWidth="1"/>
    <col min="5379" max="5379" width="26" style="3" customWidth="1"/>
    <col min="5380" max="5631" width="9.140625" style="3"/>
    <col min="5632" max="5632" width="13.7109375" style="3" customWidth="1"/>
    <col min="5633" max="5633" width="18.140625" style="3" customWidth="1"/>
    <col min="5634" max="5634" width="32.140625" style="3" customWidth="1"/>
    <col min="5635" max="5635" width="26" style="3" customWidth="1"/>
    <col min="5636" max="5887" width="9.140625" style="3"/>
    <col min="5888" max="5888" width="13.7109375" style="3" customWidth="1"/>
    <col min="5889" max="5889" width="18.140625" style="3" customWidth="1"/>
    <col min="5890" max="5890" width="32.140625" style="3" customWidth="1"/>
    <col min="5891" max="5891" width="26" style="3" customWidth="1"/>
    <col min="5892" max="6143" width="9.140625" style="3"/>
    <col min="6144" max="6144" width="13.7109375" style="3" customWidth="1"/>
    <col min="6145" max="6145" width="18.140625" style="3" customWidth="1"/>
    <col min="6146" max="6146" width="32.140625" style="3" customWidth="1"/>
    <col min="6147" max="6147" width="26" style="3" customWidth="1"/>
    <col min="6148" max="6399" width="9.140625" style="3"/>
    <col min="6400" max="6400" width="13.7109375" style="3" customWidth="1"/>
    <col min="6401" max="6401" width="18.140625" style="3" customWidth="1"/>
    <col min="6402" max="6402" width="32.140625" style="3" customWidth="1"/>
    <col min="6403" max="6403" width="26" style="3" customWidth="1"/>
    <col min="6404" max="6655" width="9.140625" style="3"/>
    <col min="6656" max="6656" width="13.7109375" style="3" customWidth="1"/>
    <col min="6657" max="6657" width="18.140625" style="3" customWidth="1"/>
    <col min="6658" max="6658" width="32.140625" style="3" customWidth="1"/>
    <col min="6659" max="6659" width="26" style="3" customWidth="1"/>
    <col min="6660" max="6911" width="9.140625" style="3"/>
    <col min="6912" max="6912" width="13.7109375" style="3" customWidth="1"/>
    <col min="6913" max="6913" width="18.140625" style="3" customWidth="1"/>
    <col min="6914" max="6914" width="32.140625" style="3" customWidth="1"/>
    <col min="6915" max="6915" width="26" style="3" customWidth="1"/>
    <col min="6916" max="7167" width="9.140625" style="3"/>
    <col min="7168" max="7168" width="13.7109375" style="3" customWidth="1"/>
    <col min="7169" max="7169" width="18.140625" style="3" customWidth="1"/>
    <col min="7170" max="7170" width="32.140625" style="3" customWidth="1"/>
    <col min="7171" max="7171" width="26" style="3" customWidth="1"/>
    <col min="7172" max="7423" width="9.140625" style="3"/>
    <col min="7424" max="7424" width="13.7109375" style="3" customWidth="1"/>
    <col min="7425" max="7425" width="18.140625" style="3" customWidth="1"/>
    <col min="7426" max="7426" width="32.140625" style="3" customWidth="1"/>
    <col min="7427" max="7427" width="26" style="3" customWidth="1"/>
    <col min="7428" max="7679" width="9.140625" style="3"/>
    <col min="7680" max="7680" width="13.7109375" style="3" customWidth="1"/>
    <col min="7681" max="7681" width="18.140625" style="3" customWidth="1"/>
    <col min="7682" max="7682" width="32.140625" style="3" customWidth="1"/>
    <col min="7683" max="7683" width="26" style="3" customWidth="1"/>
    <col min="7684" max="7935" width="9.140625" style="3"/>
    <col min="7936" max="7936" width="13.7109375" style="3" customWidth="1"/>
    <col min="7937" max="7937" width="18.140625" style="3" customWidth="1"/>
    <col min="7938" max="7938" width="32.140625" style="3" customWidth="1"/>
    <col min="7939" max="7939" width="26" style="3" customWidth="1"/>
    <col min="7940" max="8191" width="9.140625" style="3"/>
    <col min="8192" max="8192" width="13.7109375" style="3" customWidth="1"/>
    <col min="8193" max="8193" width="18.140625" style="3" customWidth="1"/>
    <col min="8194" max="8194" width="32.140625" style="3" customWidth="1"/>
    <col min="8195" max="8195" width="26" style="3" customWidth="1"/>
    <col min="8196" max="8447" width="9.140625" style="3"/>
    <col min="8448" max="8448" width="13.7109375" style="3" customWidth="1"/>
    <col min="8449" max="8449" width="18.140625" style="3" customWidth="1"/>
    <col min="8450" max="8450" width="32.140625" style="3" customWidth="1"/>
    <col min="8451" max="8451" width="26" style="3" customWidth="1"/>
    <col min="8452" max="8703" width="9.140625" style="3"/>
    <col min="8704" max="8704" width="13.7109375" style="3" customWidth="1"/>
    <col min="8705" max="8705" width="18.140625" style="3" customWidth="1"/>
    <col min="8706" max="8706" width="32.140625" style="3" customWidth="1"/>
    <col min="8707" max="8707" width="26" style="3" customWidth="1"/>
    <col min="8708" max="8959" width="9.140625" style="3"/>
    <col min="8960" max="8960" width="13.7109375" style="3" customWidth="1"/>
    <col min="8961" max="8961" width="18.140625" style="3" customWidth="1"/>
    <col min="8962" max="8962" width="32.140625" style="3" customWidth="1"/>
    <col min="8963" max="8963" width="26" style="3" customWidth="1"/>
    <col min="8964" max="9215" width="9.140625" style="3"/>
    <col min="9216" max="9216" width="13.7109375" style="3" customWidth="1"/>
    <col min="9217" max="9217" width="18.140625" style="3" customWidth="1"/>
    <col min="9218" max="9218" width="32.140625" style="3" customWidth="1"/>
    <col min="9219" max="9219" width="26" style="3" customWidth="1"/>
    <col min="9220" max="9471" width="9.140625" style="3"/>
    <col min="9472" max="9472" width="13.7109375" style="3" customWidth="1"/>
    <col min="9473" max="9473" width="18.140625" style="3" customWidth="1"/>
    <col min="9474" max="9474" width="32.140625" style="3" customWidth="1"/>
    <col min="9475" max="9475" width="26" style="3" customWidth="1"/>
    <col min="9476" max="9727" width="9.140625" style="3"/>
    <col min="9728" max="9728" width="13.7109375" style="3" customWidth="1"/>
    <col min="9729" max="9729" width="18.140625" style="3" customWidth="1"/>
    <col min="9730" max="9730" width="32.140625" style="3" customWidth="1"/>
    <col min="9731" max="9731" width="26" style="3" customWidth="1"/>
    <col min="9732" max="9983" width="9.140625" style="3"/>
    <col min="9984" max="9984" width="13.7109375" style="3" customWidth="1"/>
    <col min="9985" max="9985" width="18.140625" style="3" customWidth="1"/>
    <col min="9986" max="9986" width="32.140625" style="3" customWidth="1"/>
    <col min="9987" max="9987" width="26" style="3" customWidth="1"/>
    <col min="9988" max="10239" width="9.140625" style="3"/>
    <col min="10240" max="10240" width="13.7109375" style="3" customWidth="1"/>
    <col min="10241" max="10241" width="18.140625" style="3" customWidth="1"/>
    <col min="10242" max="10242" width="32.140625" style="3" customWidth="1"/>
    <col min="10243" max="10243" width="26" style="3" customWidth="1"/>
    <col min="10244" max="10495" width="9.140625" style="3"/>
    <col min="10496" max="10496" width="13.7109375" style="3" customWidth="1"/>
    <col min="10497" max="10497" width="18.140625" style="3" customWidth="1"/>
    <col min="10498" max="10498" width="32.140625" style="3" customWidth="1"/>
    <col min="10499" max="10499" width="26" style="3" customWidth="1"/>
    <col min="10500" max="10751" width="9.140625" style="3"/>
    <col min="10752" max="10752" width="13.7109375" style="3" customWidth="1"/>
    <col min="10753" max="10753" width="18.140625" style="3" customWidth="1"/>
    <col min="10754" max="10754" width="32.140625" style="3" customWidth="1"/>
    <col min="10755" max="10755" width="26" style="3" customWidth="1"/>
    <col min="10756" max="11007" width="9.140625" style="3"/>
    <col min="11008" max="11008" width="13.7109375" style="3" customWidth="1"/>
    <col min="11009" max="11009" width="18.140625" style="3" customWidth="1"/>
    <col min="11010" max="11010" width="32.140625" style="3" customWidth="1"/>
    <col min="11011" max="11011" width="26" style="3" customWidth="1"/>
    <col min="11012" max="11263" width="9.140625" style="3"/>
    <col min="11264" max="11264" width="13.7109375" style="3" customWidth="1"/>
    <col min="11265" max="11265" width="18.140625" style="3" customWidth="1"/>
    <col min="11266" max="11266" width="32.140625" style="3" customWidth="1"/>
    <col min="11267" max="11267" width="26" style="3" customWidth="1"/>
    <col min="11268" max="11519" width="9.140625" style="3"/>
    <col min="11520" max="11520" width="13.7109375" style="3" customWidth="1"/>
    <col min="11521" max="11521" width="18.140625" style="3" customWidth="1"/>
    <col min="11522" max="11522" width="32.140625" style="3" customWidth="1"/>
    <col min="11523" max="11523" width="26" style="3" customWidth="1"/>
    <col min="11524" max="11775" width="9.140625" style="3"/>
    <col min="11776" max="11776" width="13.7109375" style="3" customWidth="1"/>
    <col min="11777" max="11777" width="18.140625" style="3" customWidth="1"/>
    <col min="11778" max="11778" width="32.140625" style="3" customWidth="1"/>
    <col min="11779" max="11779" width="26" style="3" customWidth="1"/>
    <col min="11780" max="12031" width="9.140625" style="3"/>
    <col min="12032" max="12032" width="13.7109375" style="3" customWidth="1"/>
    <col min="12033" max="12033" width="18.140625" style="3" customWidth="1"/>
    <col min="12034" max="12034" width="32.140625" style="3" customWidth="1"/>
    <col min="12035" max="12035" width="26" style="3" customWidth="1"/>
    <col min="12036" max="12287" width="9.140625" style="3"/>
    <col min="12288" max="12288" width="13.7109375" style="3" customWidth="1"/>
    <col min="12289" max="12289" width="18.140625" style="3" customWidth="1"/>
    <col min="12290" max="12290" width="32.140625" style="3" customWidth="1"/>
    <col min="12291" max="12291" width="26" style="3" customWidth="1"/>
    <col min="12292" max="12543" width="9.140625" style="3"/>
    <col min="12544" max="12544" width="13.7109375" style="3" customWidth="1"/>
    <col min="12545" max="12545" width="18.140625" style="3" customWidth="1"/>
    <col min="12546" max="12546" width="32.140625" style="3" customWidth="1"/>
    <col min="12547" max="12547" width="26" style="3" customWidth="1"/>
    <col min="12548" max="12799" width="9.140625" style="3"/>
    <col min="12800" max="12800" width="13.7109375" style="3" customWidth="1"/>
    <col min="12801" max="12801" width="18.140625" style="3" customWidth="1"/>
    <col min="12802" max="12802" width="32.140625" style="3" customWidth="1"/>
    <col min="12803" max="12803" width="26" style="3" customWidth="1"/>
    <col min="12804" max="13055" width="9.140625" style="3"/>
    <col min="13056" max="13056" width="13.7109375" style="3" customWidth="1"/>
    <col min="13057" max="13057" width="18.140625" style="3" customWidth="1"/>
    <col min="13058" max="13058" width="32.140625" style="3" customWidth="1"/>
    <col min="13059" max="13059" width="26" style="3" customWidth="1"/>
    <col min="13060" max="13311" width="9.140625" style="3"/>
    <col min="13312" max="13312" width="13.7109375" style="3" customWidth="1"/>
    <col min="13313" max="13313" width="18.140625" style="3" customWidth="1"/>
    <col min="13314" max="13314" width="32.140625" style="3" customWidth="1"/>
    <col min="13315" max="13315" width="26" style="3" customWidth="1"/>
    <col min="13316" max="13567" width="9.140625" style="3"/>
    <col min="13568" max="13568" width="13.7109375" style="3" customWidth="1"/>
    <col min="13569" max="13569" width="18.140625" style="3" customWidth="1"/>
    <col min="13570" max="13570" width="32.140625" style="3" customWidth="1"/>
    <col min="13571" max="13571" width="26" style="3" customWidth="1"/>
    <col min="13572" max="13823" width="9.140625" style="3"/>
    <col min="13824" max="13824" width="13.7109375" style="3" customWidth="1"/>
    <col min="13825" max="13825" width="18.140625" style="3" customWidth="1"/>
    <col min="13826" max="13826" width="32.140625" style="3" customWidth="1"/>
    <col min="13827" max="13827" width="26" style="3" customWidth="1"/>
    <col min="13828" max="14079" width="9.140625" style="3"/>
    <col min="14080" max="14080" width="13.7109375" style="3" customWidth="1"/>
    <col min="14081" max="14081" width="18.140625" style="3" customWidth="1"/>
    <col min="14082" max="14082" width="32.140625" style="3" customWidth="1"/>
    <col min="14083" max="14083" width="26" style="3" customWidth="1"/>
    <col min="14084" max="14335" width="9.140625" style="3"/>
    <col min="14336" max="14336" width="13.7109375" style="3" customWidth="1"/>
    <col min="14337" max="14337" width="18.140625" style="3" customWidth="1"/>
    <col min="14338" max="14338" width="32.140625" style="3" customWidth="1"/>
    <col min="14339" max="14339" width="26" style="3" customWidth="1"/>
    <col min="14340" max="14591" width="9.140625" style="3"/>
    <col min="14592" max="14592" width="13.7109375" style="3" customWidth="1"/>
    <col min="14593" max="14593" width="18.140625" style="3" customWidth="1"/>
    <col min="14594" max="14594" width="32.140625" style="3" customWidth="1"/>
    <col min="14595" max="14595" width="26" style="3" customWidth="1"/>
    <col min="14596" max="14847" width="9.140625" style="3"/>
    <col min="14848" max="14848" width="13.7109375" style="3" customWidth="1"/>
    <col min="14849" max="14849" width="18.140625" style="3" customWidth="1"/>
    <col min="14850" max="14850" width="32.140625" style="3" customWidth="1"/>
    <col min="14851" max="14851" width="26" style="3" customWidth="1"/>
    <col min="14852" max="15103" width="9.140625" style="3"/>
    <col min="15104" max="15104" width="13.7109375" style="3" customWidth="1"/>
    <col min="15105" max="15105" width="18.140625" style="3" customWidth="1"/>
    <col min="15106" max="15106" width="32.140625" style="3" customWidth="1"/>
    <col min="15107" max="15107" width="26" style="3" customWidth="1"/>
    <col min="15108" max="15359" width="9.140625" style="3"/>
    <col min="15360" max="15360" width="13.7109375" style="3" customWidth="1"/>
    <col min="15361" max="15361" width="18.140625" style="3" customWidth="1"/>
    <col min="15362" max="15362" width="32.140625" style="3" customWidth="1"/>
    <col min="15363" max="15363" width="26" style="3" customWidth="1"/>
    <col min="15364" max="15615" width="9.140625" style="3"/>
    <col min="15616" max="15616" width="13.7109375" style="3" customWidth="1"/>
    <col min="15617" max="15617" width="18.140625" style="3" customWidth="1"/>
    <col min="15618" max="15618" width="32.140625" style="3" customWidth="1"/>
    <col min="15619" max="15619" width="26" style="3" customWidth="1"/>
    <col min="15620" max="15871" width="9.140625" style="3"/>
    <col min="15872" max="15872" width="13.7109375" style="3" customWidth="1"/>
    <col min="15873" max="15873" width="18.140625" style="3" customWidth="1"/>
    <col min="15874" max="15874" width="32.140625" style="3" customWidth="1"/>
    <col min="15875" max="15875" width="26" style="3" customWidth="1"/>
    <col min="15876" max="16127" width="9.140625" style="3"/>
    <col min="16128" max="16128" width="13.7109375" style="3" customWidth="1"/>
    <col min="16129" max="16129" width="18.140625" style="3" customWidth="1"/>
    <col min="16130" max="16130" width="32.140625" style="3" customWidth="1"/>
    <col min="16131" max="16131" width="26" style="3" customWidth="1"/>
    <col min="16132" max="16384" width="9.140625" style="3"/>
  </cols>
  <sheetData>
    <row r="1" spans="1:5" ht="77.25" customHeight="1">
      <c r="C1" s="215" t="s">
        <v>396</v>
      </c>
      <c r="D1" s="66"/>
      <c r="E1" s="66"/>
    </row>
    <row r="4" spans="1:5" s="34" customFormat="1" ht="36" customHeight="1">
      <c r="A4" s="255" t="s">
        <v>227</v>
      </c>
      <c r="B4" s="256"/>
      <c r="C4" s="256"/>
    </row>
    <row r="5" spans="1:5" s="34" customFormat="1" ht="18.75">
      <c r="A5" s="35"/>
      <c r="C5" s="36"/>
    </row>
    <row r="6" spans="1:5" s="37" customFormat="1" ht="56.25" customHeight="1">
      <c r="A6" s="207" t="s">
        <v>2</v>
      </c>
      <c r="B6" s="207" t="s">
        <v>0</v>
      </c>
      <c r="C6" s="207" t="s">
        <v>3</v>
      </c>
    </row>
    <row r="7" spans="1:5" s="37" customFormat="1" ht="20.45" customHeight="1" thickBot="1">
      <c r="A7" s="257" t="s">
        <v>308</v>
      </c>
      <c r="B7" s="258"/>
      <c r="C7" s="258"/>
    </row>
    <row r="8" spans="1:5" s="31" customFormat="1" ht="18.75" customHeight="1">
      <c r="A8" s="261">
        <v>801</v>
      </c>
      <c r="B8" s="261" t="s">
        <v>362</v>
      </c>
      <c r="C8" s="262" t="s">
        <v>218</v>
      </c>
    </row>
    <row r="9" spans="1:5" s="31" customFormat="1" ht="24" customHeight="1" thickBot="1">
      <c r="A9" s="260"/>
      <c r="B9" s="260"/>
      <c r="C9" s="263"/>
    </row>
    <row r="10" spans="1:5" s="37" customFormat="1" ht="18.75" customHeight="1">
      <c r="A10" s="261">
        <v>801</v>
      </c>
      <c r="B10" s="261" t="s">
        <v>202</v>
      </c>
      <c r="C10" s="262" t="s">
        <v>363</v>
      </c>
    </row>
    <row r="11" spans="1:5" s="37" customFormat="1" ht="8.25" customHeight="1" thickBot="1">
      <c r="A11" s="260"/>
      <c r="B11" s="260"/>
      <c r="C11" s="263"/>
    </row>
    <row r="12" spans="1:5" s="37" customFormat="1" ht="42.75" customHeight="1">
      <c r="A12" s="208">
        <v>801</v>
      </c>
      <c r="B12" s="116" t="s">
        <v>203</v>
      </c>
      <c r="C12" s="117" t="s">
        <v>219</v>
      </c>
    </row>
    <row r="13" spans="1:5" s="37" customFormat="1" ht="33" customHeight="1">
      <c r="A13" s="264">
        <v>801</v>
      </c>
      <c r="B13" s="264" t="s">
        <v>204</v>
      </c>
      <c r="C13" s="265" t="s">
        <v>365</v>
      </c>
    </row>
    <row r="14" spans="1:5" ht="12.75" hidden="1" customHeight="1">
      <c r="A14" s="264"/>
      <c r="B14" s="264"/>
      <c r="C14" s="265"/>
    </row>
    <row r="15" spans="1:5" ht="38.25">
      <c r="A15" s="207">
        <v>801</v>
      </c>
      <c r="B15" s="213" t="s">
        <v>205</v>
      </c>
      <c r="C15" s="214" t="s">
        <v>366</v>
      </c>
    </row>
    <row r="16" spans="1:5" ht="30" customHeight="1" thickBot="1">
      <c r="A16" s="259">
        <v>801</v>
      </c>
      <c r="B16" s="259" t="s">
        <v>206</v>
      </c>
      <c r="C16" s="266" t="s">
        <v>367</v>
      </c>
    </row>
    <row r="17" spans="1:3" ht="27.75" hidden="1" customHeight="1" thickBot="1">
      <c r="A17" s="260"/>
      <c r="B17" s="260"/>
      <c r="C17" s="267"/>
    </row>
    <row r="18" spans="1:3" ht="22.5" customHeight="1">
      <c r="A18" s="261">
        <v>801</v>
      </c>
      <c r="B18" s="261" t="s">
        <v>207</v>
      </c>
      <c r="C18" s="268" t="s">
        <v>368</v>
      </c>
    </row>
    <row r="19" spans="1:3" ht="18" customHeight="1" thickBot="1">
      <c r="A19" s="260"/>
      <c r="B19" s="260"/>
      <c r="C19" s="267"/>
    </row>
    <row r="20" spans="1:3" ht="13.5" thickBot="1">
      <c r="A20" s="206">
        <v>801</v>
      </c>
      <c r="B20" s="118" t="s">
        <v>208</v>
      </c>
      <c r="C20" s="119" t="s">
        <v>369</v>
      </c>
    </row>
    <row r="21" spans="1:3" ht="13.5" thickBot="1">
      <c r="A21" s="206">
        <v>801</v>
      </c>
      <c r="B21" s="118" t="s">
        <v>209</v>
      </c>
      <c r="C21" s="119" t="s">
        <v>370</v>
      </c>
    </row>
    <row r="22" spans="1:3" ht="13.5" thickBot="1">
      <c r="A22" s="206">
        <v>801</v>
      </c>
      <c r="B22" s="118" t="s">
        <v>210</v>
      </c>
      <c r="C22" s="119" t="s">
        <v>371</v>
      </c>
    </row>
    <row r="23" spans="1:3" ht="39" thickBot="1">
      <c r="A23" s="206">
        <v>801</v>
      </c>
      <c r="B23" s="118" t="s">
        <v>211</v>
      </c>
      <c r="C23" s="119" t="s">
        <v>372</v>
      </c>
    </row>
    <row r="24" spans="1:3" ht="39" thickBot="1">
      <c r="A24" s="206">
        <v>801</v>
      </c>
      <c r="B24" s="118" t="s">
        <v>212</v>
      </c>
      <c r="C24" s="119" t="s">
        <v>373</v>
      </c>
    </row>
    <row r="25" spans="1:3" ht="39" thickBot="1">
      <c r="A25" s="206">
        <v>801</v>
      </c>
      <c r="B25" s="118" t="s">
        <v>213</v>
      </c>
      <c r="C25" s="119" t="s">
        <v>374</v>
      </c>
    </row>
    <row r="26" spans="1:3" ht="39" thickBot="1">
      <c r="A26" s="206">
        <v>801</v>
      </c>
      <c r="B26" s="118" t="s">
        <v>214</v>
      </c>
      <c r="C26" s="119" t="s">
        <v>375</v>
      </c>
    </row>
    <row r="27" spans="1:3" ht="39" thickBot="1">
      <c r="A27" s="206">
        <v>801</v>
      </c>
      <c r="B27" s="118" t="s">
        <v>215</v>
      </c>
      <c r="C27" s="119" t="s">
        <v>376</v>
      </c>
    </row>
    <row r="28" spans="1:3" ht="13.5" thickBot="1">
      <c r="A28" s="206">
        <v>801</v>
      </c>
      <c r="B28" s="118" t="s">
        <v>216</v>
      </c>
      <c r="C28" s="119" t="s">
        <v>377</v>
      </c>
    </row>
    <row r="29" spans="1:3" ht="12.75" customHeight="1">
      <c r="A29" s="261">
        <v>801</v>
      </c>
      <c r="B29" s="261" t="s">
        <v>217</v>
      </c>
      <c r="C29" s="268" t="s">
        <v>378</v>
      </c>
    </row>
    <row r="30" spans="1:3" ht="13.5" thickBot="1">
      <c r="A30" s="260"/>
      <c r="B30" s="260"/>
      <c r="C30" s="267"/>
    </row>
    <row r="31" spans="1:3" ht="12.75" customHeight="1">
      <c r="A31" s="261">
        <v>801</v>
      </c>
      <c r="B31" s="261" t="s">
        <v>220</v>
      </c>
      <c r="C31" s="268" t="s">
        <v>379</v>
      </c>
    </row>
    <row r="32" spans="1:3" ht="13.5" thickBot="1">
      <c r="A32" s="260"/>
      <c r="B32" s="260"/>
      <c r="C32" s="267"/>
    </row>
    <row r="33" spans="1:3" ht="26.25" thickBot="1">
      <c r="A33" s="206">
        <v>801</v>
      </c>
      <c r="B33" s="118" t="s">
        <v>221</v>
      </c>
      <c r="C33" s="119" t="s">
        <v>380</v>
      </c>
    </row>
    <row r="34" spans="1:3" ht="12.75" customHeight="1">
      <c r="A34" s="261">
        <v>801</v>
      </c>
      <c r="B34" s="261" t="s">
        <v>222</v>
      </c>
      <c r="C34" s="268" t="s">
        <v>381</v>
      </c>
    </row>
    <row r="35" spans="1:3" ht="13.5" thickBot="1">
      <c r="A35" s="260"/>
      <c r="B35" s="260"/>
      <c r="C35" s="267"/>
    </row>
    <row r="36" spans="1:3" ht="13.5" thickBot="1">
      <c r="A36" s="206">
        <v>801</v>
      </c>
      <c r="B36" s="118" t="s">
        <v>223</v>
      </c>
      <c r="C36" s="119" t="s">
        <v>382</v>
      </c>
    </row>
    <row r="37" spans="1:3" ht="13.5" thickBot="1">
      <c r="A37" s="206">
        <v>801</v>
      </c>
      <c r="B37" s="118" t="s">
        <v>224</v>
      </c>
      <c r="C37" s="119" t="s">
        <v>364</v>
      </c>
    </row>
    <row r="38" spans="1:3" ht="13.5" thickBot="1">
      <c r="A38" s="206">
        <v>801</v>
      </c>
      <c r="B38" s="118" t="s">
        <v>225</v>
      </c>
      <c r="C38" s="119" t="s">
        <v>383</v>
      </c>
    </row>
    <row r="39" spans="1:3" ht="13.5" thickBot="1">
      <c r="A39" s="206">
        <v>801</v>
      </c>
      <c r="B39" s="118" t="s">
        <v>384</v>
      </c>
      <c r="C39" s="119" t="s">
        <v>385</v>
      </c>
    </row>
    <row r="40" spans="1:3" ht="13.5" thickBot="1">
      <c r="A40" s="206">
        <v>801</v>
      </c>
      <c r="B40" s="118" t="s">
        <v>343</v>
      </c>
      <c r="C40" s="119" t="s">
        <v>386</v>
      </c>
    </row>
    <row r="41" spans="1:3" ht="13.5" thickBot="1">
      <c r="A41" s="206">
        <v>801</v>
      </c>
      <c r="B41" s="118" t="s">
        <v>341</v>
      </c>
      <c r="C41" s="119" t="s">
        <v>387</v>
      </c>
    </row>
    <row r="42" spans="1:3" ht="39" thickBot="1">
      <c r="A42" s="206">
        <v>801</v>
      </c>
      <c r="B42" s="118" t="s">
        <v>342</v>
      </c>
      <c r="C42" s="120" t="s">
        <v>388</v>
      </c>
    </row>
    <row r="43" spans="1:3" ht="26.25" thickBot="1">
      <c r="A43" s="206">
        <v>801</v>
      </c>
      <c r="B43" s="118" t="s">
        <v>344</v>
      </c>
      <c r="C43" s="120" t="s">
        <v>389</v>
      </c>
    </row>
    <row r="44" spans="1:3" ht="13.5" thickBot="1">
      <c r="A44" s="206">
        <v>801</v>
      </c>
      <c r="B44" s="209" t="s">
        <v>345</v>
      </c>
      <c r="C44" s="119" t="s">
        <v>390</v>
      </c>
    </row>
    <row r="45" spans="1:3">
      <c r="A45" s="261">
        <v>801</v>
      </c>
      <c r="B45" s="261" t="s">
        <v>346</v>
      </c>
      <c r="C45" s="268" t="s">
        <v>391</v>
      </c>
    </row>
    <row r="46" spans="1:3" ht="3.75" customHeight="1" thickBot="1">
      <c r="A46" s="260"/>
      <c r="B46" s="260"/>
      <c r="C46" s="267"/>
    </row>
    <row r="47" spans="1:3">
      <c r="A47" s="261">
        <v>801</v>
      </c>
      <c r="B47" s="261" t="s">
        <v>347</v>
      </c>
      <c r="C47" s="268" t="s">
        <v>392</v>
      </c>
    </row>
    <row r="48" spans="1:3" ht="12.75" customHeight="1" thickBot="1">
      <c r="A48" s="260"/>
      <c r="B48" s="260"/>
      <c r="C48" s="267"/>
    </row>
    <row r="49" spans="1:5">
      <c r="A49" s="261">
        <v>801</v>
      </c>
      <c r="B49" s="261" t="s">
        <v>348</v>
      </c>
      <c r="C49" s="262" t="s">
        <v>393</v>
      </c>
    </row>
    <row r="50" spans="1:5" ht="9.75" customHeight="1" thickBot="1">
      <c r="A50" s="260"/>
      <c r="B50" s="260"/>
      <c r="C50" s="263"/>
    </row>
    <row r="51" spans="1:5" ht="13.5" thickBot="1">
      <c r="A51" s="206">
        <v>801</v>
      </c>
      <c r="B51" s="118" t="s">
        <v>349</v>
      </c>
      <c r="C51" s="120" t="s">
        <v>394</v>
      </c>
    </row>
    <row r="52" spans="1:5" ht="26.25" thickBot="1">
      <c r="A52" s="206">
        <v>801</v>
      </c>
      <c r="B52" s="118" t="s">
        <v>350</v>
      </c>
      <c r="C52" s="119" t="s">
        <v>395</v>
      </c>
    </row>
    <row r="53" spans="1:5" ht="39.75" customHeight="1">
      <c r="A53" s="269" t="s">
        <v>309</v>
      </c>
      <c r="B53" s="270"/>
      <c r="C53" s="271"/>
      <c r="D53" s="4"/>
    </row>
    <row r="54" spans="1:5">
      <c r="A54" s="68" t="s">
        <v>226</v>
      </c>
      <c r="B54" s="207" t="s">
        <v>7</v>
      </c>
      <c r="C54" s="121" t="s">
        <v>302</v>
      </c>
      <c r="D54" s="4"/>
    </row>
    <row r="55" spans="1:5" ht="16.5" customHeight="1">
      <c r="A55" s="74"/>
      <c r="B55" s="75"/>
      <c r="C55" s="76"/>
      <c r="D55" s="4"/>
    </row>
    <row r="56" spans="1:5" ht="18.75">
      <c r="B56" s="272"/>
      <c r="C56" s="272"/>
      <c r="D56" s="272"/>
      <c r="E56" s="272"/>
    </row>
    <row r="57" spans="1:5" ht="104.25" customHeight="1">
      <c r="A57" s="273" t="s">
        <v>228</v>
      </c>
      <c r="B57" s="273"/>
      <c r="C57" s="273"/>
      <c r="D57" s="77"/>
      <c r="E57" s="77"/>
    </row>
  </sheetData>
  <mergeCells count="38">
    <mergeCell ref="A53:C53"/>
    <mergeCell ref="B56:E56"/>
    <mergeCell ref="A57:C57"/>
    <mergeCell ref="A45:A46"/>
    <mergeCell ref="B45:B46"/>
    <mergeCell ref="C45:C46"/>
    <mergeCell ref="A47:A48"/>
    <mergeCell ref="B47:B48"/>
    <mergeCell ref="C47:C48"/>
    <mergeCell ref="A49:A50"/>
    <mergeCell ref="A34:A35"/>
    <mergeCell ref="B34:B35"/>
    <mergeCell ref="C34:C35"/>
    <mergeCell ref="B49:B50"/>
    <mergeCell ref="C49:C50"/>
    <mergeCell ref="C29:C30"/>
    <mergeCell ref="B8:B9"/>
    <mergeCell ref="B10:B11"/>
    <mergeCell ref="B13:B14"/>
    <mergeCell ref="A31:A32"/>
    <mergeCell ref="B31:B32"/>
    <mergeCell ref="C31:C32"/>
    <mergeCell ref="A4:C4"/>
    <mergeCell ref="A7:C7"/>
    <mergeCell ref="B16:B17"/>
    <mergeCell ref="B18:B19"/>
    <mergeCell ref="B29:B30"/>
    <mergeCell ref="A8:A9"/>
    <mergeCell ref="C8:C9"/>
    <mergeCell ref="A10:A11"/>
    <mergeCell ref="C10:C11"/>
    <mergeCell ref="A13:A14"/>
    <mergeCell ref="C13:C14"/>
    <mergeCell ref="A16:A17"/>
    <mergeCell ref="C16:C17"/>
    <mergeCell ref="A18:A19"/>
    <mergeCell ref="C18:C19"/>
    <mergeCell ref="A29:A30"/>
  </mergeCells>
  <pageMargins left="0.15748031496062992" right="0.19685039370078741" top="0.98425196850393704" bottom="0.98425196850393704" header="0.51181102362204722" footer="0.51181102362204722"/>
  <pageSetup paperSize="9" scale="55" orientation="portrait" r:id="rId1"/>
  <headerFooter alignWithMargins="0"/>
  <rowBreaks count="1" manualBreakCount="1">
    <brk id="40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53"/>
  <sheetViews>
    <sheetView view="pageBreakPreview" zoomScale="80" zoomScaleNormal="75" zoomScaleSheetLayoutView="80" workbookViewId="0">
      <selection activeCell="A4" sqref="A4"/>
    </sheetView>
  </sheetViews>
  <sheetFormatPr defaultRowHeight="15.75"/>
  <cols>
    <col min="1" max="1" width="69.5703125" style="140" customWidth="1"/>
    <col min="2" max="2" width="29.5703125" style="140" customWidth="1"/>
    <col min="3" max="3" width="34.28515625" style="228" customWidth="1"/>
    <col min="4" max="9" width="0" style="140" hidden="1" customWidth="1"/>
    <col min="10" max="16384" width="9.140625" style="140"/>
  </cols>
  <sheetData>
    <row r="1" spans="1:9" ht="106.5" customHeight="1">
      <c r="B1" s="274" t="s">
        <v>430</v>
      </c>
      <c r="C1" s="274"/>
      <c r="D1" s="274"/>
      <c r="E1" s="274"/>
      <c r="F1" s="274"/>
      <c r="G1" s="274"/>
      <c r="H1" s="274"/>
      <c r="I1" s="274"/>
    </row>
    <row r="2" spans="1:9" ht="56.25" customHeight="1">
      <c r="A2" s="275" t="s">
        <v>405</v>
      </c>
      <c r="B2" s="275"/>
      <c r="C2" s="275"/>
    </row>
    <row r="3" spans="1:9" ht="19.149999999999999" customHeight="1">
      <c r="B3" s="218"/>
      <c r="C3" s="254" t="s">
        <v>141</v>
      </c>
    </row>
    <row r="4" spans="1:9" s="2" customFormat="1" ht="37.5">
      <c r="A4" s="219"/>
      <c r="B4" s="220" t="s">
        <v>406</v>
      </c>
      <c r="C4" s="253" t="s">
        <v>407</v>
      </c>
    </row>
    <row r="5" spans="1:9" s="2" customFormat="1" ht="18.75">
      <c r="A5" s="221" t="s">
        <v>408</v>
      </c>
      <c r="B5" s="222"/>
      <c r="C5" s="245"/>
      <c r="D5" s="239">
        <v>395978.2</v>
      </c>
      <c r="E5" s="239">
        <v>395978.2</v>
      </c>
      <c r="F5" s="239">
        <v>395978.2</v>
      </c>
      <c r="G5" s="239">
        <v>395978.2</v>
      </c>
      <c r="H5" s="239">
        <v>395978.2</v>
      </c>
      <c r="I5" s="239">
        <v>395978.2</v>
      </c>
    </row>
    <row r="6" spans="1:9" s="2" customFormat="1" ht="37.5">
      <c r="A6" s="223" t="s">
        <v>409</v>
      </c>
      <c r="B6" s="224"/>
      <c r="C6" s="245"/>
      <c r="D6" s="239" t="e">
        <f t="shared" ref="D6:I6" si="0">D9+D14+D19</f>
        <v>#REF!</v>
      </c>
      <c r="E6" s="239" t="e">
        <f t="shared" si="0"/>
        <v>#REF!</v>
      </c>
      <c r="F6" s="239" t="e">
        <f t="shared" si="0"/>
        <v>#REF!</v>
      </c>
      <c r="G6" s="239" t="e">
        <f t="shared" si="0"/>
        <v>#REF!</v>
      </c>
      <c r="H6" s="239" t="e">
        <f t="shared" si="0"/>
        <v>#REF!</v>
      </c>
      <c r="I6" s="239" t="e">
        <f t="shared" si="0"/>
        <v>#REF!</v>
      </c>
    </row>
    <row r="7" spans="1:9" s="2" customFormat="1" ht="18.75">
      <c r="A7" s="225" t="s">
        <v>410</v>
      </c>
      <c r="B7" s="222"/>
      <c r="C7" s="245"/>
      <c r="D7" s="239"/>
      <c r="E7" s="239"/>
      <c r="F7" s="239"/>
      <c r="G7" s="239"/>
      <c r="H7" s="239"/>
      <c r="I7" s="239"/>
    </row>
    <row r="8" spans="1:9" s="2" customFormat="1" ht="18.75">
      <c r="A8" s="226" t="s">
        <v>411</v>
      </c>
      <c r="B8" s="227" t="s">
        <v>412</v>
      </c>
      <c r="C8" s="245">
        <v>9.4444800000000004</v>
      </c>
      <c r="D8" s="239" t="e">
        <f>#REF!</f>
        <v>#REF!</v>
      </c>
      <c r="E8" s="239" t="e">
        <f>#REF!</f>
        <v>#REF!</v>
      </c>
      <c r="F8" s="239" t="e">
        <f>#REF!</f>
        <v>#REF!</v>
      </c>
      <c r="G8" s="239" t="e">
        <f>#REF!</f>
        <v>#REF!</v>
      </c>
      <c r="H8" s="239" t="e">
        <f>#REF!</f>
        <v>#REF!</v>
      </c>
      <c r="I8" s="239" t="e">
        <f>#REF!</f>
        <v>#REF!</v>
      </c>
    </row>
    <row r="9" spans="1:9" s="250" customFormat="1" ht="37.5" hidden="1">
      <c r="A9" s="223" t="s">
        <v>429</v>
      </c>
      <c r="B9" s="224"/>
      <c r="C9" s="245"/>
      <c r="D9" s="239" t="e">
        <f t="shared" ref="D9:I9" si="1">D10-D12</f>
        <v>#REF!</v>
      </c>
      <c r="E9" s="239" t="e">
        <f t="shared" si="1"/>
        <v>#REF!</v>
      </c>
      <c r="F9" s="239" t="e">
        <f t="shared" si="1"/>
        <v>#REF!</v>
      </c>
      <c r="G9" s="239" t="e">
        <f t="shared" si="1"/>
        <v>#REF!</v>
      </c>
      <c r="H9" s="239" t="e">
        <f t="shared" si="1"/>
        <v>#REF!</v>
      </c>
      <c r="I9" s="239" t="e">
        <f t="shared" si="1"/>
        <v>#REF!</v>
      </c>
    </row>
    <row r="10" spans="1:9" s="2" customFormat="1" ht="37.5" hidden="1">
      <c r="A10" s="252" t="s">
        <v>428</v>
      </c>
      <c r="B10" s="227"/>
      <c r="C10" s="245"/>
      <c r="D10" s="239" t="e">
        <f t="shared" ref="D10:I10" si="2">D11</f>
        <v>#REF!</v>
      </c>
      <c r="E10" s="239" t="e">
        <f t="shared" si="2"/>
        <v>#REF!</v>
      </c>
      <c r="F10" s="239" t="e">
        <f t="shared" si="2"/>
        <v>#REF!</v>
      </c>
      <c r="G10" s="239" t="e">
        <f t="shared" si="2"/>
        <v>#REF!</v>
      </c>
      <c r="H10" s="239" t="e">
        <f t="shared" si="2"/>
        <v>#REF!</v>
      </c>
      <c r="I10" s="239" t="e">
        <f t="shared" si="2"/>
        <v>#REF!</v>
      </c>
    </row>
    <row r="11" spans="1:9" s="2" customFormat="1" ht="56.25" hidden="1">
      <c r="A11" s="225" t="s">
        <v>427</v>
      </c>
      <c r="B11" s="227"/>
      <c r="C11" s="245"/>
      <c r="D11" s="239" t="e">
        <f>D13+#REF!+D18-D16-D19</f>
        <v>#REF!</v>
      </c>
      <c r="E11" s="239" t="e">
        <f>E13+#REF!+E18-E16-E19</f>
        <v>#REF!</v>
      </c>
      <c r="F11" s="239" t="e">
        <f>F13+#REF!+F18-F16-F19</f>
        <v>#REF!</v>
      </c>
      <c r="G11" s="239" t="e">
        <f>G13+#REF!+G18-G16-G19</f>
        <v>#REF!</v>
      </c>
      <c r="H11" s="239" t="e">
        <f>H13+#REF!+H18-H16-H19</f>
        <v>#REF!</v>
      </c>
      <c r="I11" s="239" t="e">
        <f>I13+#REF!+I18-I16-I19</f>
        <v>#REF!</v>
      </c>
    </row>
    <row r="12" spans="1:9" s="2" customFormat="1" ht="37.5" hidden="1">
      <c r="A12" s="225" t="s">
        <v>426</v>
      </c>
      <c r="B12" s="227"/>
      <c r="C12" s="245"/>
      <c r="D12" s="239">
        <f t="shared" ref="D12:I12" si="3">D13</f>
        <v>160000</v>
      </c>
      <c r="E12" s="239">
        <f t="shared" si="3"/>
        <v>160000</v>
      </c>
      <c r="F12" s="239">
        <f t="shared" si="3"/>
        <v>160000</v>
      </c>
      <c r="G12" s="239">
        <f t="shared" si="3"/>
        <v>160000</v>
      </c>
      <c r="H12" s="239">
        <f t="shared" si="3"/>
        <v>160000</v>
      </c>
      <c r="I12" s="239">
        <f t="shared" si="3"/>
        <v>160000</v>
      </c>
    </row>
    <row r="13" spans="1:9" s="2" customFormat="1" ht="37.5" hidden="1">
      <c r="A13" s="225" t="s">
        <v>425</v>
      </c>
      <c r="B13" s="227"/>
      <c r="C13" s="245"/>
      <c r="D13" s="239">
        <v>160000</v>
      </c>
      <c r="E13" s="239">
        <v>160000</v>
      </c>
      <c r="F13" s="239">
        <v>160000</v>
      </c>
      <c r="G13" s="239">
        <v>160000</v>
      </c>
      <c r="H13" s="239">
        <v>160000</v>
      </c>
      <c r="I13" s="239">
        <v>160000</v>
      </c>
    </row>
    <row r="14" spans="1:9" s="250" customFormat="1" ht="37.5" hidden="1">
      <c r="A14" s="223" t="s">
        <v>424</v>
      </c>
      <c r="B14" s="224"/>
      <c r="C14" s="245"/>
      <c r="D14" s="239">
        <f t="shared" ref="D14:I14" si="4">D15-D17</f>
        <v>-4978.640000000014</v>
      </c>
      <c r="E14" s="239">
        <f t="shared" si="4"/>
        <v>-4978.640000000014</v>
      </c>
      <c r="F14" s="239">
        <f t="shared" si="4"/>
        <v>-4978.640000000014</v>
      </c>
      <c r="G14" s="239">
        <f t="shared" si="4"/>
        <v>-4978.640000000014</v>
      </c>
      <c r="H14" s="239">
        <f t="shared" si="4"/>
        <v>-4978.640000000014</v>
      </c>
      <c r="I14" s="239">
        <f t="shared" si="4"/>
        <v>-4978.640000000014</v>
      </c>
    </row>
    <row r="15" spans="1:9" s="2" customFormat="1" ht="37.5" hidden="1">
      <c r="A15" s="225" t="s">
        <v>423</v>
      </c>
      <c r="B15" s="227"/>
      <c r="C15" s="245"/>
      <c r="D15" s="239">
        <f t="shared" ref="D15:I15" si="5">D16</f>
        <v>250000</v>
      </c>
      <c r="E15" s="239">
        <f t="shared" si="5"/>
        <v>250000</v>
      </c>
      <c r="F15" s="239">
        <f t="shared" si="5"/>
        <v>250000</v>
      </c>
      <c r="G15" s="239">
        <f t="shared" si="5"/>
        <v>250000</v>
      </c>
      <c r="H15" s="239">
        <f t="shared" si="5"/>
        <v>250000</v>
      </c>
      <c r="I15" s="239">
        <f t="shared" si="5"/>
        <v>250000</v>
      </c>
    </row>
    <row r="16" spans="1:9" s="2" customFormat="1" ht="37.5" hidden="1">
      <c r="A16" s="225" t="s">
        <v>422</v>
      </c>
      <c r="B16" s="227"/>
      <c r="C16" s="245"/>
      <c r="D16" s="239">
        <v>250000</v>
      </c>
      <c r="E16" s="239">
        <v>250000</v>
      </c>
      <c r="F16" s="239">
        <v>250000</v>
      </c>
      <c r="G16" s="239">
        <v>250000</v>
      </c>
      <c r="H16" s="239">
        <v>250000</v>
      </c>
      <c r="I16" s="239">
        <v>250000</v>
      </c>
    </row>
    <row r="17" spans="1:9" s="2" customFormat="1" ht="56.25" hidden="1">
      <c r="A17" s="225" t="s">
        <v>421</v>
      </c>
      <c r="B17" s="227"/>
      <c r="C17" s="245"/>
      <c r="D17" s="239">
        <f t="shared" ref="D17:I17" si="6">D18</f>
        <v>254978.64</v>
      </c>
      <c r="E17" s="239">
        <f t="shared" si="6"/>
        <v>254978.64</v>
      </c>
      <c r="F17" s="239">
        <f t="shared" si="6"/>
        <v>254978.64</v>
      </c>
      <c r="G17" s="239">
        <f t="shared" si="6"/>
        <v>254978.64</v>
      </c>
      <c r="H17" s="239">
        <f t="shared" si="6"/>
        <v>254978.64</v>
      </c>
      <c r="I17" s="239">
        <f t="shared" si="6"/>
        <v>254978.64</v>
      </c>
    </row>
    <row r="18" spans="1:9" s="2" customFormat="1" ht="56.25" hidden="1">
      <c r="A18" s="225" t="s">
        <v>420</v>
      </c>
      <c r="B18" s="222"/>
      <c r="C18" s="245"/>
      <c r="D18" s="239">
        <f t="shared" ref="D18:I18" si="7">4978.64+250000</f>
        <v>254978.64</v>
      </c>
      <c r="E18" s="239">
        <f t="shared" si="7"/>
        <v>254978.64</v>
      </c>
      <c r="F18" s="239">
        <f t="shared" si="7"/>
        <v>254978.64</v>
      </c>
      <c r="G18" s="239">
        <f t="shared" si="7"/>
        <v>254978.64</v>
      </c>
      <c r="H18" s="239">
        <f t="shared" si="7"/>
        <v>254978.64</v>
      </c>
      <c r="I18" s="239">
        <f t="shared" si="7"/>
        <v>254978.64</v>
      </c>
    </row>
    <row r="19" spans="1:9" s="250" customFormat="1" ht="37.5" hidden="1">
      <c r="A19" s="223" t="s">
        <v>419</v>
      </c>
      <c r="B19" s="251"/>
      <c r="C19" s="245"/>
      <c r="D19" s="239" t="e">
        <f t="shared" ref="D19:I19" si="8">D20+D23</f>
        <v>#REF!</v>
      </c>
      <c r="E19" s="239" t="e">
        <f t="shared" si="8"/>
        <v>#REF!</v>
      </c>
      <c r="F19" s="239" t="e">
        <f t="shared" si="8"/>
        <v>#REF!</v>
      </c>
      <c r="G19" s="239" t="e">
        <f t="shared" si="8"/>
        <v>#REF!</v>
      </c>
      <c r="H19" s="239" t="e">
        <f t="shared" si="8"/>
        <v>#REF!</v>
      </c>
      <c r="I19" s="239" t="e">
        <f t="shared" si="8"/>
        <v>#REF!</v>
      </c>
    </row>
    <row r="20" spans="1:9" s="2" customFormat="1" ht="37.5" hidden="1">
      <c r="A20" s="249" t="s">
        <v>418</v>
      </c>
      <c r="B20" s="248"/>
      <c r="C20" s="245"/>
      <c r="D20" s="239">
        <f t="shared" ref="D20:I20" si="9">D22</f>
        <v>87537</v>
      </c>
      <c r="E20" s="239">
        <f t="shared" si="9"/>
        <v>87537</v>
      </c>
      <c r="F20" s="239">
        <f t="shared" si="9"/>
        <v>87537</v>
      </c>
      <c r="G20" s="239">
        <f t="shared" si="9"/>
        <v>87537</v>
      </c>
      <c r="H20" s="239">
        <f t="shared" si="9"/>
        <v>87537</v>
      </c>
      <c r="I20" s="239">
        <f t="shared" si="9"/>
        <v>87537</v>
      </c>
    </row>
    <row r="21" spans="1:9" s="2" customFormat="1" ht="37.5" hidden="1">
      <c r="A21" s="247" t="s">
        <v>417</v>
      </c>
      <c r="B21" s="246"/>
      <c r="C21" s="245"/>
      <c r="D21" s="239">
        <f t="shared" ref="D21:I21" si="10">D22</f>
        <v>87537</v>
      </c>
      <c r="E21" s="239">
        <f t="shared" si="10"/>
        <v>87537</v>
      </c>
      <c r="F21" s="239">
        <f t="shared" si="10"/>
        <v>87537</v>
      </c>
      <c r="G21" s="239">
        <f t="shared" si="10"/>
        <v>87537</v>
      </c>
      <c r="H21" s="239">
        <f t="shared" si="10"/>
        <v>87537</v>
      </c>
      <c r="I21" s="239">
        <f t="shared" si="10"/>
        <v>87537</v>
      </c>
    </row>
    <row r="22" spans="1:9" s="2" customFormat="1" ht="56.25" hidden="1">
      <c r="A22" s="225" t="s">
        <v>416</v>
      </c>
      <c r="B22" s="227"/>
      <c r="C22" s="245"/>
      <c r="D22" s="239">
        <f t="shared" ref="D22:I22" si="11">66600+20937</f>
        <v>87537</v>
      </c>
      <c r="E22" s="239">
        <f t="shared" si="11"/>
        <v>87537</v>
      </c>
      <c r="F22" s="239">
        <f t="shared" si="11"/>
        <v>87537</v>
      </c>
      <c r="G22" s="239">
        <f t="shared" si="11"/>
        <v>87537</v>
      </c>
      <c r="H22" s="239">
        <f t="shared" si="11"/>
        <v>87537</v>
      </c>
      <c r="I22" s="239">
        <f t="shared" si="11"/>
        <v>87537</v>
      </c>
    </row>
    <row r="23" spans="1:9" s="2" customFormat="1" ht="37.5" hidden="1">
      <c r="A23" s="244" t="s">
        <v>415</v>
      </c>
      <c r="B23" s="243"/>
      <c r="C23" s="242"/>
      <c r="D23" s="239" t="e">
        <f>D24 -#REF!</f>
        <v>#REF!</v>
      </c>
      <c r="E23" s="239" t="e">
        <f>E24 -#REF!</f>
        <v>#REF!</v>
      </c>
      <c r="F23" s="239" t="e">
        <f>F24 -#REF!</f>
        <v>#REF!</v>
      </c>
      <c r="G23" s="239" t="e">
        <f>G24 -#REF!</f>
        <v>#REF!</v>
      </c>
      <c r="H23" s="239" t="e">
        <f>H24 -#REF!</f>
        <v>#REF!</v>
      </c>
      <c r="I23" s="239" t="e">
        <f>I24 -#REF!</f>
        <v>#REF!</v>
      </c>
    </row>
    <row r="24" spans="1:9" s="2" customFormat="1" ht="131.25" hidden="1">
      <c r="A24" s="241" t="s">
        <v>414</v>
      </c>
      <c r="B24" s="241"/>
      <c r="C24" s="240"/>
      <c r="D24" s="239" t="e">
        <f>#REF!+D25</f>
        <v>#REF!</v>
      </c>
      <c r="E24" s="239" t="e">
        <f>#REF!+E25</f>
        <v>#REF!</v>
      </c>
      <c r="F24" s="239" t="e">
        <f>#REF!+F25</f>
        <v>#REF!</v>
      </c>
      <c r="G24" s="239" t="e">
        <f>#REF!+G25</f>
        <v>#REF!</v>
      </c>
      <c r="H24" s="239" t="e">
        <f>#REF!+H25</f>
        <v>#REF!</v>
      </c>
      <c r="I24" s="239" t="e">
        <f>#REF!+I25</f>
        <v>#REF!</v>
      </c>
    </row>
    <row r="25" spans="1:9" s="2" customFormat="1" ht="112.5" hidden="1">
      <c r="A25" s="241" t="s">
        <v>413</v>
      </c>
      <c r="B25" s="241"/>
      <c r="C25" s="240"/>
      <c r="D25" s="239">
        <v>2800</v>
      </c>
      <c r="E25" s="239">
        <v>2800</v>
      </c>
      <c r="F25" s="239">
        <v>2800</v>
      </c>
      <c r="G25" s="239">
        <v>2800</v>
      </c>
      <c r="H25" s="239">
        <v>2800</v>
      </c>
      <c r="I25" s="239">
        <v>2800</v>
      </c>
    </row>
    <row r="26" spans="1:9" s="2" customFormat="1" ht="18.75">
      <c r="B26" s="234"/>
      <c r="C26" s="233"/>
    </row>
    <row r="27" spans="1:9" s="2" customFormat="1" ht="18.75">
      <c r="B27" s="234"/>
      <c r="C27" s="233"/>
    </row>
    <row r="28" spans="1:9" s="2" customFormat="1" ht="18.75">
      <c r="B28" s="234"/>
      <c r="C28" s="233"/>
    </row>
    <row r="29" spans="1:9" s="2" customFormat="1" ht="18.75">
      <c r="B29" s="234"/>
      <c r="C29" s="233"/>
    </row>
    <row r="30" spans="1:9" s="2" customFormat="1" ht="18.75">
      <c r="B30" s="238"/>
      <c r="C30" s="237"/>
    </row>
    <row r="31" spans="1:9" s="2" customFormat="1" ht="18.75">
      <c r="B31" s="234"/>
      <c r="C31" s="233"/>
    </row>
    <row r="32" spans="1:9" s="2" customFormat="1" ht="18.75">
      <c r="B32" s="234"/>
      <c r="C32" s="233"/>
    </row>
    <row r="33" spans="2:3" s="2" customFormat="1" ht="18.75">
      <c r="B33" s="236"/>
      <c r="C33" s="235"/>
    </row>
    <row r="34" spans="2:3" s="2" customFormat="1" ht="18.75">
      <c r="B34" s="234"/>
      <c r="C34" s="233"/>
    </row>
    <row r="35" spans="2:3" s="2" customFormat="1" ht="18.75">
      <c r="B35" s="234"/>
      <c r="C35" s="233"/>
    </row>
    <row r="36" spans="2:3" s="2" customFormat="1" ht="18.75">
      <c r="B36" s="236"/>
      <c r="C36" s="235"/>
    </row>
    <row r="37" spans="2:3" s="2" customFormat="1" ht="18.75">
      <c r="B37" s="234"/>
      <c r="C37" s="233"/>
    </row>
    <row r="38" spans="2:3" s="2" customFormat="1" ht="18.75">
      <c r="B38" s="234"/>
      <c r="C38" s="233"/>
    </row>
    <row r="39" spans="2:3" s="2" customFormat="1" ht="18.75">
      <c r="B39" s="234"/>
      <c r="C39" s="233"/>
    </row>
    <row r="40" spans="2:3" s="2" customFormat="1" ht="18.75">
      <c r="B40" s="234"/>
      <c r="C40" s="233"/>
    </row>
    <row r="41" spans="2:3" s="2" customFormat="1" ht="18.75">
      <c r="B41" s="232"/>
      <c r="C41" s="231"/>
    </row>
    <row r="42" spans="2:3" s="2" customFormat="1" ht="18.75">
      <c r="B42" s="232"/>
      <c r="C42" s="231"/>
    </row>
    <row r="43" spans="2:3" s="2" customFormat="1" ht="18.75">
      <c r="B43" s="232"/>
      <c r="C43" s="231"/>
    </row>
    <row r="44" spans="2:3" s="2" customFormat="1" ht="18.75">
      <c r="C44" s="230"/>
    </row>
    <row r="45" spans="2:3" s="2" customFormat="1" ht="18.75">
      <c r="C45" s="230"/>
    </row>
    <row r="46" spans="2:3" s="2" customFormat="1" ht="18.75">
      <c r="C46" s="230"/>
    </row>
    <row r="47" spans="2:3" s="2" customFormat="1" ht="18.75">
      <c r="C47" s="230"/>
    </row>
    <row r="48" spans="2:3" s="2" customFormat="1" ht="18.75">
      <c r="C48" s="230"/>
    </row>
    <row r="49" spans="3:3" s="2" customFormat="1" ht="18.75">
      <c r="C49" s="230"/>
    </row>
    <row r="50" spans="3:3" s="2" customFormat="1" ht="18.75">
      <c r="C50" s="230"/>
    </row>
    <row r="51" spans="3:3" s="2" customFormat="1" ht="18.75">
      <c r="C51" s="230"/>
    </row>
    <row r="52" spans="3:3" s="2" customFormat="1" ht="18.75">
      <c r="C52" s="230"/>
    </row>
    <row r="53" spans="3:3" s="2" customFormat="1" ht="18.75">
      <c r="C53" s="230"/>
    </row>
    <row r="54" spans="3:3" s="2" customFormat="1" ht="18.75">
      <c r="C54" s="230"/>
    </row>
    <row r="55" spans="3:3" s="2" customFormat="1" ht="18.75">
      <c r="C55" s="230"/>
    </row>
    <row r="56" spans="3:3" s="2" customFormat="1" ht="18.75">
      <c r="C56" s="230"/>
    </row>
    <row r="57" spans="3:3" s="2" customFormat="1" ht="18.75">
      <c r="C57" s="230"/>
    </row>
    <row r="58" spans="3:3" s="2" customFormat="1" ht="18.75">
      <c r="C58" s="230"/>
    </row>
    <row r="59" spans="3:3" s="2" customFormat="1" ht="18.75">
      <c r="C59" s="230"/>
    </row>
    <row r="60" spans="3:3" s="2" customFormat="1" ht="18.75">
      <c r="C60" s="230"/>
    </row>
    <row r="61" spans="3:3" s="2" customFormat="1" ht="18.75">
      <c r="C61" s="230"/>
    </row>
    <row r="62" spans="3:3" s="2" customFormat="1" ht="18.75">
      <c r="C62" s="230"/>
    </row>
    <row r="63" spans="3:3" s="2" customFormat="1" ht="18.75">
      <c r="C63" s="230"/>
    </row>
    <row r="64" spans="3:3" s="2" customFormat="1" ht="18.75">
      <c r="C64" s="230"/>
    </row>
    <row r="65" spans="3:3" s="2" customFormat="1" ht="18.75">
      <c r="C65" s="230"/>
    </row>
    <row r="66" spans="3:3" s="2" customFormat="1" ht="18.75">
      <c r="C66" s="230"/>
    </row>
    <row r="67" spans="3:3" s="2" customFormat="1" ht="18.75">
      <c r="C67" s="230"/>
    </row>
    <row r="68" spans="3:3" s="2" customFormat="1" ht="18.75">
      <c r="C68" s="230"/>
    </row>
    <row r="69" spans="3:3" s="2" customFormat="1" ht="18.75">
      <c r="C69" s="230"/>
    </row>
    <row r="70" spans="3:3" s="2" customFormat="1" ht="18.75">
      <c r="C70" s="230"/>
    </row>
    <row r="71" spans="3:3" s="2" customFormat="1" ht="18.75">
      <c r="C71" s="230"/>
    </row>
    <row r="72" spans="3:3" s="2" customFormat="1" ht="18.75">
      <c r="C72" s="230"/>
    </row>
    <row r="73" spans="3:3" s="2" customFormat="1" ht="18.75">
      <c r="C73" s="230"/>
    </row>
    <row r="74" spans="3:3" s="2" customFormat="1" ht="18.75">
      <c r="C74" s="230"/>
    </row>
    <row r="75" spans="3:3" s="2" customFormat="1" ht="18.75">
      <c r="C75" s="230"/>
    </row>
    <row r="76" spans="3:3" s="2" customFormat="1" ht="18.75">
      <c r="C76" s="230"/>
    </row>
    <row r="77" spans="3:3" s="2" customFormat="1" ht="18.75">
      <c r="C77" s="230"/>
    </row>
    <row r="78" spans="3:3" s="2" customFormat="1" ht="18.75">
      <c r="C78" s="230"/>
    </row>
    <row r="79" spans="3:3" s="2" customFormat="1" ht="18.75">
      <c r="C79" s="230"/>
    </row>
    <row r="80" spans="3:3" s="2" customFormat="1" ht="18.75">
      <c r="C80" s="230"/>
    </row>
    <row r="81" spans="3:3" s="2" customFormat="1" ht="18.75">
      <c r="C81" s="230"/>
    </row>
    <row r="82" spans="3:3" s="2" customFormat="1" ht="18.75">
      <c r="C82" s="230"/>
    </row>
    <row r="83" spans="3:3" s="2" customFormat="1" ht="18.75">
      <c r="C83" s="230"/>
    </row>
    <row r="84" spans="3:3" s="2" customFormat="1" ht="18.75">
      <c r="C84" s="230"/>
    </row>
    <row r="85" spans="3:3" s="2" customFormat="1" ht="18.75">
      <c r="C85" s="230"/>
    </row>
    <row r="86" spans="3:3" s="2" customFormat="1" ht="18.75">
      <c r="C86" s="230"/>
    </row>
    <row r="87" spans="3:3" s="2" customFormat="1" ht="18.75">
      <c r="C87" s="230"/>
    </row>
    <row r="88" spans="3:3" s="2" customFormat="1" ht="18.75">
      <c r="C88" s="230"/>
    </row>
    <row r="89" spans="3:3" s="2" customFormat="1" ht="18.75">
      <c r="C89" s="230"/>
    </row>
    <row r="90" spans="3:3" s="2" customFormat="1" ht="18.75">
      <c r="C90" s="230"/>
    </row>
    <row r="91" spans="3:3" s="2" customFormat="1" ht="18.75">
      <c r="C91" s="230"/>
    </row>
    <row r="92" spans="3:3" s="2" customFormat="1" ht="18.75">
      <c r="C92" s="230"/>
    </row>
    <row r="93" spans="3:3" s="2" customFormat="1" ht="18.75">
      <c r="C93" s="230"/>
    </row>
    <row r="94" spans="3:3" s="2" customFormat="1" ht="18.75">
      <c r="C94" s="230"/>
    </row>
    <row r="95" spans="3:3" s="2" customFormat="1" ht="18.75">
      <c r="C95" s="230"/>
    </row>
    <row r="96" spans="3:3" s="2" customFormat="1" ht="18.75">
      <c r="C96" s="230"/>
    </row>
    <row r="97" spans="3:3" s="2" customFormat="1" ht="18.75">
      <c r="C97" s="230"/>
    </row>
    <row r="98" spans="3:3" s="2" customFormat="1" ht="18.75">
      <c r="C98" s="230"/>
    </row>
    <row r="99" spans="3:3" s="2" customFormat="1" ht="18.75">
      <c r="C99" s="230"/>
    </row>
    <row r="100" spans="3:3" s="2" customFormat="1" ht="18.75">
      <c r="C100" s="230"/>
    </row>
    <row r="101" spans="3:3" s="2" customFormat="1" ht="18.75">
      <c r="C101" s="230"/>
    </row>
    <row r="102" spans="3:3" s="2" customFormat="1" ht="18.75">
      <c r="C102" s="230"/>
    </row>
    <row r="103" spans="3:3" s="2" customFormat="1" ht="18.75">
      <c r="C103" s="230"/>
    </row>
    <row r="104" spans="3:3" s="2" customFormat="1" ht="18.75">
      <c r="C104" s="230"/>
    </row>
    <row r="105" spans="3:3" s="2" customFormat="1" ht="18.75">
      <c r="C105" s="230"/>
    </row>
    <row r="106" spans="3:3" s="2" customFormat="1" ht="18.75">
      <c r="C106" s="230"/>
    </row>
    <row r="107" spans="3:3" s="2" customFormat="1" ht="18.75">
      <c r="C107" s="230"/>
    </row>
    <row r="108" spans="3:3" s="2" customFormat="1" ht="18.75">
      <c r="C108" s="230"/>
    </row>
    <row r="109" spans="3:3" s="2" customFormat="1" ht="18.75">
      <c r="C109" s="230"/>
    </row>
    <row r="110" spans="3:3" s="2" customFormat="1" ht="18.75">
      <c r="C110" s="230"/>
    </row>
    <row r="111" spans="3:3" s="2" customFormat="1" ht="18.75">
      <c r="C111" s="230"/>
    </row>
    <row r="112" spans="3:3" s="2" customFormat="1" ht="18.75">
      <c r="C112" s="230"/>
    </row>
    <row r="113" spans="3:3" s="2" customFormat="1" ht="18.75">
      <c r="C113" s="230"/>
    </row>
    <row r="114" spans="3:3" s="2" customFormat="1" ht="18.75">
      <c r="C114" s="230"/>
    </row>
    <row r="115" spans="3:3" s="2" customFormat="1" ht="18.75">
      <c r="C115" s="230"/>
    </row>
    <row r="116" spans="3:3" s="2" customFormat="1" ht="18.75">
      <c r="C116" s="230"/>
    </row>
    <row r="117" spans="3:3" s="2" customFormat="1" ht="18.75">
      <c r="C117" s="230"/>
    </row>
    <row r="118" spans="3:3" s="2" customFormat="1" ht="18.75">
      <c r="C118" s="230"/>
    </row>
    <row r="119" spans="3:3" s="2" customFormat="1" ht="18.75">
      <c r="C119" s="230"/>
    </row>
    <row r="120" spans="3:3" s="2" customFormat="1" ht="18.75">
      <c r="C120" s="230"/>
    </row>
    <row r="121" spans="3:3" s="2" customFormat="1" ht="18.75">
      <c r="C121" s="230"/>
    </row>
    <row r="122" spans="3:3" s="2" customFormat="1" ht="18.75">
      <c r="C122" s="230"/>
    </row>
    <row r="123" spans="3:3" s="2" customFormat="1" ht="18.75">
      <c r="C123" s="230"/>
    </row>
    <row r="124" spans="3:3" s="2" customFormat="1" ht="18.75">
      <c r="C124" s="230"/>
    </row>
    <row r="125" spans="3:3" s="2" customFormat="1" ht="18.75">
      <c r="C125" s="230"/>
    </row>
    <row r="126" spans="3:3" s="2" customFormat="1" ht="18.75">
      <c r="C126" s="230"/>
    </row>
    <row r="127" spans="3:3" s="2" customFormat="1" ht="18.75">
      <c r="C127" s="230"/>
    </row>
    <row r="128" spans="3:3" s="2" customFormat="1" ht="18.75">
      <c r="C128" s="230"/>
    </row>
    <row r="129" spans="3:3" s="2" customFormat="1" ht="18.75">
      <c r="C129" s="230"/>
    </row>
    <row r="130" spans="3:3" s="2" customFormat="1" ht="18.75">
      <c r="C130" s="230"/>
    </row>
    <row r="131" spans="3:3" s="2" customFormat="1" ht="18.75">
      <c r="C131" s="230"/>
    </row>
    <row r="132" spans="3:3" s="2" customFormat="1" ht="18.75">
      <c r="C132" s="230"/>
    </row>
    <row r="133" spans="3:3" s="2" customFormat="1" ht="18.75">
      <c r="C133" s="230"/>
    </row>
    <row r="134" spans="3:3" s="2" customFormat="1" ht="18.75">
      <c r="C134" s="230"/>
    </row>
    <row r="135" spans="3:3" s="2" customFormat="1" ht="18.75">
      <c r="C135" s="230"/>
    </row>
    <row r="136" spans="3:3" s="2" customFormat="1" ht="18.75">
      <c r="C136" s="230"/>
    </row>
    <row r="137" spans="3:3" s="2" customFormat="1" ht="18.75">
      <c r="C137" s="230"/>
    </row>
    <row r="138" spans="3:3" s="2" customFormat="1" ht="18.75">
      <c r="C138" s="230"/>
    </row>
    <row r="139" spans="3:3" s="2" customFormat="1" ht="18.75">
      <c r="C139" s="230"/>
    </row>
    <row r="140" spans="3:3" s="2" customFormat="1" ht="18.75">
      <c r="C140" s="230"/>
    </row>
    <row r="141" spans="3:3" s="2" customFormat="1" ht="18.75">
      <c r="C141" s="230"/>
    </row>
    <row r="142" spans="3:3" s="2" customFormat="1" ht="18.75">
      <c r="C142" s="230"/>
    </row>
    <row r="143" spans="3:3" s="2" customFormat="1" ht="18.75">
      <c r="C143" s="230"/>
    </row>
    <row r="144" spans="3:3" s="2" customFormat="1" ht="18.75">
      <c r="C144" s="230"/>
    </row>
    <row r="145" spans="3:3" s="2" customFormat="1" ht="18.75">
      <c r="C145" s="230"/>
    </row>
    <row r="146" spans="3:3" s="2" customFormat="1" ht="18.75">
      <c r="C146" s="230"/>
    </row>
    <row r="147" spans="3:3" s="2" customFormat="1" ht="18.75">
      <c r="C147" s="230"/>
    </row>
    <row r="148" spans="3:3">
      <c r="C148" s="229"/>
    </row>
    <row r="149" spans="3:3">
      <c r="C149" s="229"/>
    </row>
    <row r="150" spans="3:3">
      <c r="C150" s="229"/>
    </row>
    <row r="151" spans="3:3">
      <c r="C151" s="229"/>
    </row>
    <row r="152" spans="3:3">
      <c r="C152" s="229"/>
    </row>
    <row r="153" spans="3:3">
      <c r="C153" s="229"/>
    </row>
  </sheetData>
  <mergeCells count="2">
    <mergeCell ref="B1:I1"/>
    <mergeCell ref="A2:C2"/>
  </mergeCells>
  <pageMargins left="1.1811023622047245" right="0.59055118110236227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42"/>
  <sheetViews>
    <sheetView view="pageBreakPreview" zoomScaleSheetLayoutView="100" workbookViewId="0">
      <selection activeCell="C1" sqref="C1:F1"/>
    </sheetView>
  </sheetViews>
  <sheetFormatPr defaultRowHeight="12.75"/>
  <cols>
    <col min="1" max="1" width="17.42578125" customWidth="1"/>
    <col min="2" max="2" width="35.85546875" style="11" customWidth="1"/>
    <col min="3" max="3" width="53.85546875" style="17" customWidth="1"/>
    <col min="4" max="4" width="15.42578125" style="17" hidden="1" customWidth="1"/>
    <col min="5" max="5" width="16.140625" style="17" hidden="1" customWidth="1"/>
    <col min="6" max="6" width="17.28515625" style="11" customWidth="1"/>
    <col min="7" max="7" width="13.7109375" hidden="1" customWidth="1"/>
    <col min="258" max="258" width="17.42578125" customWidth="1"/>
    <col min="259" max="259" width="25" customWidth="1"/>
    <col min="260" max="260" width="48.28515625" customWidth="1"/>
    <col min="261" max="262" width="19.5703125" customWidth="1"/>
    <col min="514" max="514" width="17.42578125" customWidth="1"/>
    <col min="515" max="515" width="25" customWidth="1"/>
    <col min="516" max="516" width="48.28515625" customWidth="1"/>
    <col min="517" max="518" width="19.5703125" customWidth="1"/>
    <col min="770" max="770" width="17.42578125" customWidth="1"/>
    <col min="771" max="771" width="25" customWidth="1"/>
    <col min="772" max="772" width="48.28515625" customWidth="1"/>
    <col min="773" max="774" width="19.5703125" customWidth="1"/>
    <col min="1026" max="1026" width="17.42578125" customWidth="1"/>
    <col min="1027" max="1027" width="25" customWidth="1"/>
    <col min="1028" max="1028" width="48.28515625" customWidth="1"/>
    <col min="1029" max="1030" width="19.5703125" customWidth="1"/>
    <col min="1282" max="1282" width="17.42578125" customWidth="1"/>
    <col min="1283" max="1283" width="25" customWidth="1"/>
    <col min="1284" max="1284" width="48.28515625" customWidth="1"/>
    <col min="1285" max="1286" width="19.5703125" customWidth="1"/>
    <col min="1538" max="1538" width="17.42578125" customWidth="1"/>
    <col min="1539" max="1539" width="25" customWidth="1"/>
    <col min="1540" max="1540" width="48.28515625" customWidth="1"/>
    <col min="1541" max="1542" width="19.5703125" customWidth="1"/>
    <col min="1794" max="1794" width="17.42578125" customWidth="1"/>
    <col min="1795" max="1795" width="25" customWidth="1"/>
    <col min="1796" max="1796" width="48.28515625" customWidth="1"/>
    <col min="1797" max="1798" width="19.5703125" customWidth="1"/>
    <col min="2050" max="2050" width="17.42578125" customWidth="1"/>
    <col min="2051" max="2051" width="25" customWidth="1"/>
    <col min="2052" max="2052" width="48.28515625" customWidth="1"/>
    <col min="2053" max="2054" width="19.5703125" customWidth="1"/>
    <col min="2306" max="2306" width="17.42578125" customWidth="1"/>
    <col min="2307" max="2307" width="25" customWidth="1"/>
    <col min="2308" max="2308" width="48.28515625" customWidth="1"/>
    <col min="2309" max="2310" width="19.5703125" customWidth="1"/>
    <col min="2562" max="2562" width="17.42578125" customWidth="1"/>
    <col min="2563" max="2563" width="25" customWidth="1"/>
    <col min="2564" max="2564" width="48.28515625" customWidth="1"/>
    <col min="2565" max="2566" width="19.5703125" customWidth="1"/>
    <col min="2818" max="2818" width="17.42578125" customWidth="1"/>
    <col min="2819" max="2819" width="25" customWidth="1"/>
    <col min="2820" max="2820" width="48.28515625" customWidth="1"/>
    <col min="2821" max="2822" width="19.5703125" customWidth="1"/>
    <col min="3074" max="3074" width="17.42578125" customWidth="1"/>
    <col min="3075" max="3075" width="25" customWidth="1"/>
    <col min="3076" max="3076" width="48.28515625" customWidth="1"/>
    <col min="3077" max="3078" width="19.5703125" customWidth="1"/>
    <col min="3330" max="3330" width="17.42578125" customWidth="1"/>
    <col min="3331" max="3331" width="25" customWidth="1"/>
    <col min="3332" max="3332" width="48.28515625" customWidth="1"/>
    <col min="3333" max="3334" width="19.5703125" customWidth="1"/>
    <col min="3586" max="3586" width="17.42578125" customWidth="1"/>
    <col min="3587" max="3587" width="25" customWidth="1"/>
    <col min="3588" max="3588" width="48.28515625" customWidth="1"/>
    <col min="3589" max="3590" width="19.5703125" customWidth="1"/>
    <col min="3842" max="3842" width="17.42578125" customWidth="1"/>
    <col min="3843" max="3843" width="25" customWidth="1"/>
    <col min="3844" max="3844" width="48.28515625" customWidth="1"/>
    <col min="3845" max="3846" width="19.5703125" customWidth="1"/>
    <col min="4098" max="4098" width="17.42578125" customWidth="1"/>
    <col min="4099" max="4099" width="25" customWidth="1"/>
    <col min="4100" max="4100" width="48.28515625" customWidth="1"/>
    <col min="4101" max="4102" width="19.5703125" customWidth="1"/>
    <col min="4354" max="4354" width="17.42578125" customWidth="1"/>
    <col min="4355" max="4355" width="25" customWidth="1"/>
    <col min="4356" max="4356" width="48.28515625" customWidth="1"/>
    <col min="4357" max="4358" width="19.5703125" customWidth="1"/>
    <col min="4610" max="4610" width="17.42578125" customWidth="1"/>
    <col min="4611" max="4611" width="25" customWidth="1"/>
    <col min="4612" max="4612" width="48.28515625" customWidth="1"/>
    <col min="4613" max="4614" width="19.5703125" customWidth="1"/>
    <col min="4866" max="4866" width="17.42578125" customWidth="1"/>
    <col min="4867" max="4867" width="25" customWidth="1"/>
    <col min="4868" max="4868" width="48.28515625" customWidth="1"/>
    <col min="4869" max="4870" width="19.5703125" customWidth="1"/>
    <col min="5122" max="5122" width="17.42578125" customWidth="1"/>
    <col min="5123" max="5123" width="25" customWidth="1"/>
    <col min="5124" max="5124" width="48.28515625" customWidth="1"/>
    <col min="5125" max="5126" width="19.5703125" customWidth="1"/>
    <col min="5378" max="5378" width="17.42578125" customWidth="1"/>
    <col min="5379" max="5379" width="25" customWidth="1"/>
    <col min="5380" max="5380" width="48.28515625" customWidth="1"/>
    <col min="5381" max="5382" width="19.5703125" customWidth="1"/>
    <col min="5634" max="5634" width="17.42578125" customWidth="1"/>
    <col min="5635" max="5635" width="25" customWidth="1"/>
    <col min="5636" max="5636" width="48.28515625" customWidth="1"/>
    <col min="5637" max="5638" width="19.5703125" customWidth="1"/>
    <col min="5890" max="5890" width="17.42578125" customWidth="1"/>
    <col min="5891" max="5891" width="25" customWidth="1"/>
    <col min="5892" max="5892" width="48.28515625" customWidth="1"/>
    <col min="5893" max="5894" width="19.5703125" customWidth="1"/>
    <col min="6146" max="6146" width="17.42578125" customWidth="1"/>
    <col min="6147" max="6147" width="25" customWidth="1"/>
    <col min="6148" max="6148" width="48.28515625" customWidth="1"/>
    <col min="6149" max="6150" width="19.5703125" customWidth="1"/>
    <col min="6402" max="6402" width="17.42578125" customWidth="1"/>
    <col min="6403" max="6403" width="25" customWidth="1"/>
    <col min="6404" max="6404" width="48.28515625" customWidth="1"/>
    <col min="6405" max="6406" width="19.5703125" customWidth="1"/>
    <col min="6658" max="6658" width="17.42578125" customWidth="1"/>
    <col min="6659" max="6659" width="25" customWidth="1"/>
    <col min="6660" max="6660" width="48.28515625" customWidth="1"/>
    <col min="6661" max="6662" width="19.5703125" customWidth="1"/>
    <col min="6914" max="6914" width="17.42578125" customWidth="1"/>
    <col min="6915" max="6915" width="25" customWidth="1"/>
    <col min="6916" max="6916" width="48.28515625" customWidth="1"/>
    <col min="6917" max="6918" width="19.5703125" customWidth="1"/>
    <col min="7170" max="7170" width="17.42578125" customWidth="1"/>
    <col min="7171" max="7171" width="25" customWidth="1"/>
    <col min="7172" max="7172" width="48.28515625" customWidth="1"/>
    <col min="7173" max="7174" width="19.5703125" customWidth="1"/>
    <col min="7426" max="7426" width="17.42578125" customWidth="1"/>
    <col min="7427" max="7427" width="25" customWidth="1"/>
    <col min="7428" max="7428" width="48.28515625" customWidth="1"/>
    <col min="7429" max="7430" width="19.5703125" customWidth="1"/>
    <col min="7682" max="7682" width="17.42578125" customWidth="1"/>
    <col min="7683" max="7683" width="25" customWidth="1"/>
    <col min="7684" max="7684" width="48.28515625" customWidth="1"/>
    <col min="7685" max="7686" width="19.5703125" customWidth="1"/>
    <col min="7938" max="7938" width="17.42578125" customWidth="1"/>
    <col min="7939" max="7939" width="25" customWidth="1"/>
    <col min="7940" max="7940" width="48.28515625" customWidth="1"/>
    <col min="7941" max="7942" width="19.5703125" customWidth="1"/>
    <col min="8194" max="8194" width="17.42578125" customWidth="1"/>
    <col min="8195" max="8195" width="25" customWidth="1"/>
    <col min="8196" max="8196" width="48.28515625" customWidth="1"/>
    <col min="8197" max="8198" width="19.5703125" customWidth="1"/>
    <col min="8450" max="8450" width="17.42578125" customWidth="1"/>
    <col min="8451" max="8451" width="25" customWidth="1"/>
    <col min="8452" max="8452" width="48.28515625" customWidth="1"/>
    <col min="8453" max="8454" width="19.5703125" customWidth="1"/>
    <col min="8706" max="8706" width="17.42578125" customWidth="1"/>
    <col min="8707" max="8707" width="25" customWidth="1"/>
    <col min="8708" max="8708" width="48.28515625" customWidth="1"/>
    <col min="8709" max="8710" width="19.5703125" customWidth="1"/>
    <col min="8962" max="8962" width="17.42578125" customWidth="1"/>
    <col min="8963" max="8963" width="25" customWidth="1"/>
    <col min="8964" max="8964" width="48.28515625" customWidth="1"/>
    <col min="8965" max="8966" width="19.5703125" customWidth="1"/>
    <col min="9218" max="9218" width="17.42578125" customWidth="1"/>
    <col min="9219" max="9219" width="25" customWidth="1"/>
    <col min="9220" max="9220" width="48.28515625" customWidth="1"/>
    <col min="9221" max="9222" width="19.5703125" customWidth="1"/>
    <col min="9474" max="9474" width="17.42578125" customWidth="1"/>
    <col min="9475" max="9475" width="25" customWidth="1"/>
    <col min="9476" max="9476" width="48.28515625" customWidth="1"/>
    <col min="9477" max="9478" width="19.5703125" customWidth="1"/>
    <col min="9730" max="9730" width="17.42578125" customWidth="1"/>
    <col min="9731" max="9731" width="25" customWidth="1"/>
    <col min="9732" max="9732" width="48.28515625" customWidth="1"/>
    <col min="9733" max="9734" width="19.5703125" customWidth="1"/>
    <col min="9986" max="9986" width="17.42578125" customWidth="1"/>
    <col min="9987" max="9987" width="25" customWidth="1"/>
    <col min="9988" max="9988" width="48.28515625" customWidth="1"/>
    <col min="9989" max="9990" width="19.5703125" customWidth="1"/>
    <col min="10242" max="10242" width="17.42578125" customWidth="1"/>
    <col min="10243" max="10243" width="25" customWidth="1"/>
    <col min="10244" max="10244" width="48.28515625" customWidth="1"/>
    <col min="10245" max="10246" width="19.5703125" customWidth="1"/>
    <col min="10498" max="10498" width="17.42578125" customWidth="1"/>
    <col min="10499" max="10499" width="25" customWidth="1"/>
    <col min="10500" max="10500" width="48.28515625" customWidth="1"/>
    <col min="10501" max="10502" width="19.5703125" customWidth="1"/>
    <col min="10754" max="10754" width="17.42578125" customWidth="1"/>
    <col min="10755" max="10755" width="25" customWidth="1"/>
    <col min="10756" max="10756" width="48.28515625" customWidth="1"/>
    <col min="10757" max="10758" width="19.5703125" customWidth="1"/>
    <col min="11010" max="11010" width="17.42578125" customWidth="1"/>
    <col min="11011" max="11011" width="25" customWidth="1"/>
    <col min="11012" max="11012" width="48.28515625" customWidth="1"/>
    <col min="11013" max="11014" width="19.5703125" customWidth="1"/>
    <col min="11266" max="11266" width="17.42578125" customWidth="1"/>
    <col min="11267" max="11267" width="25" customWidth="1"/>
    <col min="11268" max="11268" width="48.28515625" customWidth="1"/>
    <col min="11269" max="11270" width="19.5703125" customWidth="1"/>
    <col min="11522" max="11522" width="17.42578125" customWidth="1"/>
    <col min="11523" max="11523" width="25" customWidth="1"/>
    <col min="11524" max="11524" width="48.28515625" customWidth="1"/>
    <col min="11525" max="11526" width="19.5703125" customWidth="1"/>
    <col min="11778" max="11778" width="17.42578125" customWidth="1"/>
    <col min="11779" max="11779" width="25" customWidth="1"/>
    <col min="11780" max="11780" width="48.28515625" customWidth="1"/>
    <col min="11781" max="11782" width="19.5703125" customWidth="1"/>
    <col min="12034" max="12034" width="17.42578125" customWidth="1"/>
    <col min="12035" max="12035" width="25" customWidth="1"/>
    <col min="12036" max="12036" width="48.28515625" customWidth="1"/>
    <col min="12037" max="12038" width="19.5703125" customWidth="1"/>
    <col min="12290" max="12290" width="17.42578125" customWidth="1"/>
    <col min="12291" max="12291" width="25" customWidth="1"/>
    <col min="12292" max="12292" width="48.28515625" customWidth="1"/>
    <col min="12293" max="12294" width="19.5703125" customWidth="1"/>
    <col min="12546" max="12546" width="17.42578125" customWidth="1"/>
    <col min="12547" max="12547" width="25" customWidth="1"/>
    <col min="12548" max="12548" width="48.28515625" customWidth="1"/>
    <col min="12549" max="12550" width="19.5703125" customWidth="1"/>
    <col min="12802" max="12802" width="17.42578125" customWidth="1"/>
    <col min="12803" max="12803" width="25" customWidth="1"/>
    <col min="12804" max="12804" width="48.28515625" customWidth="1"/>
    <col min="12805" max="12806" width="19.5703125" customWidth="1"/>
    <col min="13058" max="13058" width="17.42578125" customWidth="1"/>
    <col min="13059" max="13059" width="25" customWidth="1"/>
    <col min="13060" max="13060" width="48.28515625" customWidth="1"/>
    <col min="13061" max="13062" width="19.5703125" customWidth="1"/>
    <col min="13314" max="13314" width="17.42578125" customWidth="1"/>
    <col min="13315" max="13315" width="25" customWidth="1"/>
    <col min="13316" max="13316" width="48.28515625" customWidth="1"/>
    <col min="13317" max="13318" width="19.5703125" customWidth="1"/>
    <col min="13570" max="13570" width="17.42578125" customWidth="1"/>
    <col min="13571" max="13571" width="25" customWidth="1"/>
    <col min="13572" max="13572" width="48.28515625" customWidth="1"/>
    <col min="13573" max="13574" width="19.5703125" customWidth="1"/>
    <col min="13826" max="13826" width="17.42578125" customWidth="1"/>
    <col min="13827" max="13827" width="25" customWidth="1"/>
    <col min="13828" max="13828" width="48.28515625" customWidth="1"/>
    <col min="13829" max="13830" width="19.5703125" customWidth="1"/>
    <col min="14082" max="14082" width="17.42578125" customWidth="1"/>
    <col min="14083" max="14083" width="25" customWidth="1"/>
    <col min="14084" max="14084" width="48.28515625" customWidth="1"/>
    <col min="14085" max="14086" width="19.5703125" customWidth="1"/>
    <col min="14338" max="14338" width="17.42578125" customWidth="1"/>
    <col min="14339" max="14339" width="25" customWidth="1"/>
    <col min="14340" max="14340" width="48.28515625" customWidth="1"/>
    <col min="14341" max="14342" width="19.5703125" customWidth="1"/>
    <col min="14594" max="14594" width="17.42578125" customWidth="1"/>
    <col min="14595" max="14595" width="25" customWidth="1"/>
    <col min="14596" max="14596" width="48.28515625" customWidth="1"/>
    <col min="14597" max="14598" width="19.5703125" customWidth="1"/>
    <col min="14850" max="14850" width="17.42578125" customWidth="1"/>
    <col min="14851" max="14851" width="25" customWidth="1"/>
    <col min="14852" max="14852" width="48.28515625" customWidth="1"/>
    <col min="14853" max="14854" width="19.5703125" customWidth="1"/>
    <col min="15106" max="15106" width="17.42578125" customWidth="1"/>
    <col min="15107" max="15107" width="25" customWidth="1"/>
    <col min="15108" max="15108" width="48.28515625" customWidth="1"/>
    <col min="15109" max="15110" width="19.5703125" customWidth="1"/>
    <col min="15362" max="15362" width="17.42578125" customWidth="1"/>
    <col min="15363" max="15363" width="25" customWidth="1"/>
    <col min="15364" max="15364" width="48.28515625" customWidth="1"/>
    <col min="15365" max="15366" width="19.5703125" customWidth="1"/>
    <col min="15618" max="15618" width="17.42578125" customWidth="1"/>
    <col min="15619" max="15619" width="25" customWidth="1"/>
    <col min="15620" max="15620" width="48.28515625" customWidth="1"/>
    <col min="15621" max="15622" width="19.5703125" customWidth="1"/>
    <col min="15874" max="15874" width="17.42578125" customWidth="1"/>
    <col min="15875" max="15875" width="25" customWidth="1"/>
    <col min="15876" max="15876" width="48.28515625" customWidth="1"/>
    <col min="15877" max="15878" width="19.5703125" customWidth="1"/>
    <col min="16130" max="16130" width="17.42578125" customWidth="1"/>
    <col min="16131" max="16131" width="25" customWidth="1"/>
    <col min="16132" max="16132" width="48.28515625" customWidth="1"/>
    <col min="16133" max="16134" width="19.5703125" customWidth="1"/>
  </cols>
  <sheetData>
    <row r="1" spans="1:8" s="3" customFormat="1" ht="80.25" customHeight="1">
      <c r="B1" s="6"/>
      <c r="C1" s="282" t="s">
        <v>397</v>
      </c>
      <c r="D1" s="282"/>
      <c r="E1" s="282"/>
      <c r="F1" s="282"/>
    </row>
    <row r="2" spans="1:8" s="37" customFormat="1" ht="47.25" customHeight="1">
      <c r="A2" s="276" t="s">
        <v>315</v>
      </c>
      <c r="B2" s="277"/>
      <c r="C2" s="277"/>
      <c r="D2" s="277"/>
      <c r="E2" s="277"/>
      <c r="F2" s="277"/>
    </row>
    <row r="3" spans="1:8" s="3" customFormat="1" ht="15.75">
      <c r="A3" s="7"/>
      <c r="B3" s="8"/>
      <c r="C3" s="9"/>
      <c r="D3" s="9"/>
      <c r="E3" s="9"/>
      <c r="F3" s="91" t="s">
        <v>141</v>
      </c>
    </row>
    <row r="4" spans="1:8" s="37" customFormat="1" ht="25.5">
      <c r="A4" s="52" t="s">
        <v>4</v>
      </c>
      <c r="B4" s="178" t="s">
        <v>5</v>
      </c>
      <c r="C4" s="178" t="s">
        <v>1</v>
      </c>
      <c r="D4" s="178" t="s">
        <v>303</v>
      </c>
      <c r="E4" s="178" t="s">
        <v>301</v>
      </c>
      <c r="F4" s="203" t="s">
        <v>317</v>
      </c>
      <c r="G4" s="53" t="s">
        <v>189</v>
      </c>
      <c r="H4" s="3"/>
    </row>
    <row r="5" spans="1:8" s="10" customFormat="1" ht="15.75">
      <c r="A5" s="54">
        <v>1</v>
      </c>
      <c r="B5" s="179">
        <v>2</v>
      </c>
      <c r="C5" s="179">
        <v>3</v>
      </c>
      <c r="D5" s="179"/>
      <c r="E5" s="179"/>
      <c r="F5" s="179">
        <v>4</v>
      </c>
      <c r="G5" s="55"/>
      <c r="H5" s="3"/>
    </row>
    <row r="6" spans="1:8" s="37" customFormat="1" ht="18.75">
      <c r="A6" s="51" t="s">
        <v>192</v>
      </c>
      <c r="B6" s="178" t="s">
        <v>7</v>
      </c>
      <c r="C6" s="180" t="s">
        <v>8</v>
      </c>
      <c r="D6" s="181">
        <f>D7+D16+D15</f>
        <v>186.6</v>
      </c>
      <c r="E6" s="184">
        <f>F6-D6</f>
        <v>125.4</v>
      </c>
      <c r="F6" s="181">
        <f>F7+F16+F15</f>
        <v>312</v>
      </c>
      <c r="G6" s="52">
        <f>G7+G16</f>
        <v>425.9</v>
      </c>
      <c r="H6" s="3"/>
    </row>
    <row r="7" spans="1:8" s="37" customFormat="1" ht="18.75">
      <c r="A7" s="55"/>
      <c r="B7" s="178"/>
      <c r="C7" s="182" t="s">
        <v>9</v>
      </c>
      <c r="D7" s="181">
        <f>D8+D9+D10+D12</f>
        <v>135</v>
      </c>
      <c r="E7" s="184">
        <f t="shared" ref="E7:E32" si="0">F7-D7</f>
        <v>124</v>
      </c>
      <c r="F7" s="181">
        <f>F8+F9+F10+F12</f>
        <v>259</v>
      </c>
      <c r="G7" s="52">
        <f>G8+G11+G13+G14+G9</f>
        <v>389.9</v>
      </c>
      <c r="H7" s="3"/>
    </row>
    <row r="8" spans="1:8" s="37" customFormat="1" ht="18.75">
      <c r="A8" s="54">
        <v>182</v>
      </c>
      <c r="B8" s="183" t="s">
        <v>10</v>
      </c>
      <c r="C8" s="182" t="s">
        <v>11</v>
      </c>
      <c r="D8" s="184">
        <v>61</v>
      </c>
      <c r="E8" s="184">
        <f t="shared" si="0"/>
        <v>10</v>
      </c>
      <c r="F8" s="184">
        <v>71</v>
      </c>
      <c r="G8" s="55">
        <v>125</v>
      </c>
      <c r="H8" s="3"/>
    </row>
    <row r="9" spans="1:8" s="37" customFormat="1" ht="25.5" hidden="1">
      <c r="A9" s="54">
        <v>100</v>
      </c>
      <c r="B9" s="183" t="s">
        <v>148</v>
      </c>
      <c r="C9" s="182" t="s">
        <v>12</v>
      </c>
      <c r="D9" s="184"/>
      <c r="E9" s="184">
        <f t="shared" si="0"/>
        <v>0</v>
      </c>
      <c r="F9" s="184"/>
      <c r="G9" s="55">
        <v>227.9</v>
      </c>
      <c r="H9" s="3"/>
    </row>
    <row r="10" spans="1:8" s="38" customFormat="1" ht="18.75">
      <c r="A10" s="52">
        <v>182</v>
      </c>
      <c r="B10" s="178" t="s">
        <v>13</v>
      </c>
      <c r="C10" s="180" t="s">
        <v>14</v>
      </c>
      <c r="D10" s="181">
        <f>D11</f>
        <v>2</v>
      </c>
      <c r="E10" s="184">
        <f t="shared" si="0"/>
        <v>-2</v>
      </c>
      <c r="F10" s="181">
        <f>F11</f>
        <v>0</v>
      </c>
      <c r="G10" s="52">
        <f>G11</f>
        <v>4</v>
      </c>
      <c r="H10" s="57"/>
    </row>
    <row r="11" spans="1:8" s="37" customFormat="1" ht="18.75">
      <c r="A11" s="52">
        <v>182</v>
      </c>
      <c r="B11" s="179" t="s">
        <v>15</v>
      </c>
      <c r="C11" s="182" t="s">
        <v>16</v>
      </c>
      <c r="D11" s="184">
        <v>2</v>
      </c>
      <c r="E11" s="184">
        <f t="shared" si="0"/>
        <v>-2</v>
      </c>
      <c r="F11" s="184">
        <v>0</v>
      </c>
      <c r="G11" s="55">
        <v>4</v>
      </c>
      <c r="H11" s="3"/>
    </row>
    <row r="12" spans="1:8" s="38" customFormat="1" ht="18.75">
      <c r="A12" s="52">
        <v>182</v>
      </c>
      <c r="B12" s="178" t="s">
        <v>17</v>
      </c>
      <c r="C12" s="180" t="s">
        <v>18</v>
      </c>
      <c r="D12" s="181">
        <f>D13+D14</f>
        <v>72</v>
      </c>
      <c r="E12" s="184">
        <f t="shared" si="0"/>
        <v>116</v>
      </c>
      <c r="F12" s="181">
        <f>F13+F14</f>
        <v>188</v>
      </c>
      <c r="G12" s="52">
        <f>G13+G14</f>
        <v>33</v>
      </c>
      <c r="H12" s="57"/>
    </row>
    <row r="13" spans="1:8" s="38" customFormat="1" ht="18.75">
      <c r="A13" s="52">
        <v>182</v>
      </c>
      <c r="B13" s="179" t="s">
        <v>142</v>
      </c>
      <c r="C13" s="182" t="s">
        <v>190</v>
      </c>
      <c r="D13" s="181">
        <v>28</v>
      </c>
      <c r="E13" s="184">
        <f t="shared" si="0"/>
        <v>9</v>
      </c>
      <c r="F13" s="184">
        <v>37</v>
      </c>
      <c r="G13" s="58">
        <v>8</v>
      </c>
      <c r="H13" s="57"/>
    </row>
    <row r="14" spans="1:8" s="37" customFormat="1" ht="18.75">
      <c r="A14" s="52">
        <v>182</v>
      </c>
      <c r="B14" s="179" t="s">
        <v>143</v>
      </c>
      <c r="C14" s="182" t="s">
        <v>191</v>
      </c>
      <c r="D14" s="184">
        <v>44</v>
      </c>
      <c r="E14" s="184">
        <f t="shared" si="0"/>
        <v>107</v>
      </c>
      <c r="F14" s="184">
        <v>151</v>
      </c>
      <c r="G14" s="55">
        <v>25</v>
      </c>
      <c r="H14" s="3"/>
    </row>
    <row r="15" spans="1:8" s="38" customFormat="1" ht="18.75">
      <c r="A15" s="51" t="s">
        <v>192</v>
      </c>
      <c r="B15" s="178" t="s">
        <v>19</v>
      </c>
      <c r="C15" s="180" t="s">
        <v>20</v>
      </c>
      <c r="D15" s="181">
        <v>4</v>
      </c>
      <c r="E15" s="184">
        <f t="shared" si="0"/>
        <v>0</v>
      </c>
      <c r="F15" s="181">
        <v>4</v>
      </c>
      <c r="G15" s="58"/>
      <c r="H15" s="57"/>
    </row>
    <row r="16" spans="1:8" s="37" customFormat="1" ht="18.75">
      <c r="A16" s="59"/>
      <c r="B16" s="179"/>
      <c r="C16" s="182" t="s">
        <v>21</v>
      </c>
      <c r="D16" s="181">
        <f>D17+D21+D23</f>
        <v>47.6</v>
      </c>
      <c r="E16" s="181">
        <f>E17+E21+E23</f>
        <v>1.4000000000000004</v>
      </c>
      <c r="F16" s="181">
        <f>F17+F21+F23</f>
        <v>49</v>
      </c>
      <c r="G16" s="52">
        <f>G17+G20+G22</f>
        <v>36</v>
      </c>
      <c r="H16" s="3"/>
    </row>
    <row r="17" spans="1:8" s="38" customFormat="1" ht="25.5">
      <c r="A17" s="64" t="s">
        <v>160</v>
      </c>
      <c r="B17" s="178" t="s">
        <v>22</v>
      </c>
      <c r="C17" s="180" t="s">
        <v>23</v>
      </c>
      <c r="D17" s="181">
        <f>D18</f>
        <v>9.6</v>
      </c>
      <c r="E17" s="184">
        <f t="shared" si="0"/>
        <v>0.40000000000000036</v>
      </c>
      <c r="F17" s="181">
        <f>F18</f>
        <v>10</v>
      </c>
      <c r="G17" s="58">
        <v>18.5</v>
      </c>
      <c r="H17" s="57"/>
    </row>
    <row r="18" spans="1:8" s="38" customFormat="1" ht="63.75">
      <c r="A18" s="64" t="s">
        <v>160</v>
      </c>
      <c r="B18" s="185" t="s">
        <v>193</v>
      </c>
      <c r="C18" s="186" t="s">
        <v>194</v>
      </c>
      <c r="D18" s="181">
        <v>9.6</v>
      </c>
      <c r="E18" s="184">
        <f t="shared" si="0"/>
        <v>0.40000000000000036</v>
      </c>
      <c r="F18" s="184">
        <v>10</v>
      </c>
      <c r="G18" s="58">
        <v>18.5</v>
      </c>
      <c r="H18" s="57"/>
    </row>
    <row r="19" spans="1:8" s="38" customFormat="1" ht="63.75">
      <c r="A19" s="51" t="s">
        <v>160</v>
      </c>
      <c r="B19" s="185" t="s">
        <v>195</v>
      </c>
      <c r="C19" s="186" t="s">
        <v>196</v>
      </c>
      <c r="D19" s="181">
        <v>0</v>
      </c>
      <c r="E19" s="184">
        <f t="shared" si="0"/>
        <v>0</v>
      </c>
      <c r="F19" s="184">
        <v>0</v>
      </c>
      <c r="G19" s="58">
        <v>18.5</v>
      </c>
      <c r="H19" s="57"/>
    </row>
    <row r="20" spans="1:8" s="38" customFormat="1" ht="25.5">
      <c r="A20" s="52">
        <v>801</v>
      </c>
      <c r="B20" s="178" t="s">
        <v>24</v>
      </c>
      <c r="C20" s="187" t="s">
        <v>25</v>
      </c>
      <c r="D20" s="181">
        <f>D21</f>
        <v>20</v>
      </c>
      <c r="E20" s="184">
        <f t="shared" si="0"/>
        <v>1</v>
      </c>
      <c r="F20" s="181">
        <f>F21</f>
        <v>21</v>
      </c>
      <c r="G20" s="58">
        <v>9.5</v>
      </c>
      <c r="H20" s="57"/>
    </row>
    <row r="21" spans="1:8" s="38" customFormat="1" ht="25.5">
      <c r="A21" s="51" t="s">
        <v>160</v>
      </c>
      <c r="B21" s="179" t="s">
        <v>197</v>
      </c>
      <c r="C21" s="188" t="s">
        <v>198</v>
      </c>
      <c r="D21" s="181">
        <v>20</v>
      </c>
      <c r="E21" s="184">
        <f t="shared" si="0"/>
        <v>1</v>
      </c>
      <c r="F21" s="184">
        <v>21</v>
      </c>
      <c r="G21" s="58">
        <v>9.5</v>
      </c>
      <c r="H21" s="57"/>
    </row>
    <row r="22" spans="1:8" s="38" customFormat="1" ht="18.75">
      <c r="A22" s="51" t="s">
        <v>160</v>
      </c>
      <c r="B22" s="178" t="s">
        <v>144</v>
      </c>
      <c r="C22" s="180" t="s">
        <v>145</v>
      </c>
      <c r="D22" s="181">
        <f>D23</f>
        <v>18</v>
      </c>
      <c r="E22" s="184">
        <f t="shared" si="0"/>
        <v>0</v>
      </c>
      <c r="F22" s="181">
        <f>F23</f>
        <v>18</v>
      </c>
      <c r="G22" s="58">
        <v>8</v>
      </c>
      <c r="H22" s="57"/>
    </row>
    <row r="23" spans="1:8" s="38" customFormat="1" ht="25.5">
      <c r="A23" s="51" t="s">
        <v>160</v>
      </c>
      <c r="B23" s="183" t="s">
        <v>199</v>
      </c>
      <c r="C23" s="189" t="s">
        <v>200</v>
      </c>
      <c r="D23" s="181">
        <v>18</v>
      </c>
      <c r="E23" s="184">
        <f t="shared" si="0"/>
        <v>0</v>
      </c>
      <c r="F23" s="184">
        <v>18</v>
      </c>
      <c r="G23" s="58">
        <v>8</v>
      </c>
      <c r="H23" s="57"/>
    </row>
    <row r="24" spans="1:8" s="39" customFormat="1" ht="18.75">
      <c r="A24" s="51" t="s">
        <v>160</v>
      </c>
      <c r="B24" s="178" t="s">
        <v>26</v>
      </c>
      <c r="C24" s="180" t="s">
        <v>27</v>
      </c>
      <c r="D24" s="181">
        <f>D25</f>
        <v>2484.9</v>
      </c>
      <c r="E24" s="184">
        <f t="shared" si="0"/>
        <v>3814.1389999999997</v>
      </c>
      <c r="F24" s="181">
        <f>F25</f>
        <v>6299.0389999999998</v>
      </c>
      <c r="G24" s="60">
        <v>3209.6</v>
      </c>
      <c r="H24" s="61"/>
    </row>
    <row r="25" spans="1:8" s="40" customFormat="1" ht="25.5">
      <c r="A25" s="51" t="s">
        <v>160</v>
      </c>
      <c r="B25" s="178" t="s">
        <v>28</v>
      </c>
      <c r="C25" s="180" t="s">
        <v>29</v>
      </c>
      <c r="D25" s="181">
        <f>D26+D28+D29+D30</f>
        <v>2484.9</v>
      </c>
      <c r="E25" s="184">
        <f t="shared" si="0"/>
        <v>3814.1389999999997</v>
      </c>
      <c r="F25" s="181">
        <f>F26+F28+F29+F30</f>
        <v>6299.0389999999998</v>
      </c>
      <c r="G25" s="52">
        <f>G26+G28+G29+G30</f>
        <v>3209.6</v>
      </c>
      <c r="H25" s="62"/>
    </row>
    <row r="26" spans="1:8" s="40" customFormat="1" ht="25.5">
      <c r="A26" s="51" t="s">
        <v>160</v>
      </c>
      <c r="B26" s="179" t="s">
        <v>28</v>
      </c>
      <c r="C26" s="182" t="s">
        <v>29</v>
      </c>
      <c r="D26" s="201">
        <v>2402.4</v>
      </c>
      <c r="E26" s="184">
        <f t="shared" si="0"/>
        <v>-282.06100000000015</v>
      </c>
      <c r="F26" s="181">
        <f>F27</f>
        <v>2120.3389999999999</v>
      </c>
      <c r="G26" s="63">
        <f>G27</f>
        <v>3142.7</v>
      </c>
      <c r="H26" s="62"/>
    </row>
    <row r="27" spans="1:8" s="40" customFormat="1" ht="25.5">
      <c r="A27" s="51" t="s">
        <v>160</v>
      </c>
      <c r="B27" s="179" t="s">
        <v>351</v>
      </c>
      <c r="C27" s="182" t="s">
        <v>149</v>
      </c>
      <c r="D27" s="201">
        <v>2402.4</v>
      </c>
      <c r="E27" s="184">
        <f t="shared" si="0"/>
        <v>-282.06100000000015</v>
      </c>
      <c r="F27" s="181">
        <f>2097.689+444.6-511.09+1.32+87.82</f>
        <v>2120.3389999999999</v>
      </c>
      <c r="G27" s="63">
        <v>3142.7</v>
      </c>
      <c r="H27" s="62"/>
    </row>
    <row r="28" spans="1:8" s="40" customFormat="1" ht="25.5">
      <c r="A28" s="51" t="s">
        <v>160</v>
      </c>
      <c r="B28" s="179" t="s">
        <v>352</v>
      </c>
      <c r="C28" s="182" t="s">
        <v>150</v>
      </c>
      <c r="D28" s="190"/>
      <c r="E28" s="184">
        <f t="shared" si="0"/>
        <v>0</v>
      </c>
      <c r="F28" s="190"/>
      <c r="G28" s="63"/>
      <c r="H28" s="62"/>
    </row>
    <row r="29" spans="1:8" s="40" customFormat="1" ht="25.5">
      <c r="A29" s="51" t="s">
        <v>160</v>
      </c>
      <c r="B29" s="179" t="s">
        <v>353</v>
      </c>
      <c r="C29" s="182" t="s">
        <v>151</v>
      </c>
      <c r="D29" s="181">
        <v>82.5</v>
      </c>
      <c r="E29" s="184">
        <f t="shared" si="0"/>
        <v>62.199999999999989</v>
      </c>
      <c r="F29" s="181">
        <v>144.69999999999999</v>
      </c>
      <c r="G29" s="63">
        <v>66.900000000000006</v>
      </c>
      <c r="H29" s="62"/>
    </row>
    <row r="30" spans="1:8" s="40" customFormat="1" ht="18.75">
      <c r="A30" s="51" t="s">
        <v>160</v>
      </c>
      <c r="B30" s="179" t="s">
        <v>354</v>
      </c>
      <c r="C30" s="182" t="s">
        <v>152</v>
      </c>
      <c r="D30" s="181">
        <v>0</v>
      </c>
      <c r="E30" s="184">
        <f t="shared" si="0"/>
        <v>4034</v>
      </c>
      <c r="F30" s="181">
        <v>4034</v>
      </c>
      <c r="G30" s="63"/>
      <c r="H30" s="62"/>
    </row>
    <row r="31" spans="1:8" s="37" customFormat="1" ht="18.75">
      <c r="A31" s="51" t="s">
        <v>160</v>
      </c>
      <c r="B31" s="179" t="s">
        <v>146</v>
      </c>
      <c r="C31" s="182" t="s">
        <v>147</v>
      </c>
      <c r="D31" s="184"/>
      <c r="E31" s="184">
        <f t="shared" si="0"/>
        <v>0</v>
      </c>
      <c r="F31" s="184"/>
      <c r="G31" s="55"/>
      <c r="H31" s="3"/>
    </row>
    <row r="32" spans="1:8" s="37" customFormat="1" ht="18.75">
      <c r="A32" s="52"/>
      <c r="B32" s="178"/>
      <c r="C32" s="180" t="s">
        <v>30</v>
      </c>
      <c r="D32" s="181">
        <f>D6+D24</f>
        <v>2671.5</v>
      </c>
      <c r="E32" s="184">
        <f t="shared" si="0"/>
        <v>3939.5389999999998</v>
      </c>
      <c r="F32" s="181">
        <f>F6+F24</f>
        <v>6611.0389999999998</v>
      </c>
      <c r="G32" s="52">
        <f>G6+G25</f>
        <v>3635.5</v>
      </c>
      <c r="H32" s="3"/>
    </row>
    <row r="33" spans="1:7" s="37" customFormat="1" ht="18.75" customHeight="1">
      <c r="A33" s="280"/>
      <c r="B33" s="281"/>
      <c r="C33" s="281"/>
      <c r="D33" s="281"/>
      <c r="E33" s="281"/>
      <c r="F33" s="281"/>
    </row>
    <row r="34" spans="1:7" s="31" customFormat="1" ht="39.75" customHeight="1">
      <c r="A34" s="279"/>
      <c r="B34" s="279"/>
      <c r="C34" s="279"/>
      <c r="D34" s="279"/>
      <c r="E34" s="279"/>
      <c r="F34" s="279"/>
      <c r="G34" s="50"/>
    </row>
    <row r="35" spans="1:7" s="31" customFormat="1" ht="33.6" customHeight="1">
      <c r="A35" s="278"/>
      <c r="B35" s="278"/>
      <c r="C35" s="278"/>
      <c r="D35" s="200"/>
      <c r="E35" s="200"/>
      <c r="F35" s="125"/>
    </row>
    <row r="36" spans="1:7" s="31" customFormat="1" ht="18">
      <c r="A36" s="42"/>
      <c r="B36" s="43"/>
      <c r="C36" s="43"/>
      <c r="D36" s="43"/>
      <c r="E36" s="43"/>
      <c r="F36" s="41"/>
    </row>
    <row r="37" spans="1:7" ht="12.75" customHeight="1">
      <c r="A37" s="13"/>
      <c r="B37" s="15"/>
      <c r="C37" s="14"/>
      <c r="D37" s="14"/>
      <c r="E37" s="14"/>
      <c r="F37" s="12"/>
    </row>
    <row r="38" spans="1:7" ht="12.75" customHeight="1">
      <c r="A38" s="13"/>
      <c r="B38" s="14"/>
      <c r="C38" s="14"/>
      <c r="D38" s="14"/>
      <c r="E38" s="14"/>
      <c r="F38" s="12"/>
    </row>
    <row r="39" spans="1:7" ht="12.75" customHeight="1">
      <c r="A39" s="13"/>
      <c r="B39" s="15"/>
      <c r="C39" s="14"/>
      <c r="D39" s="14"/>
      <c r="E39" s="14"/>
      <c r="F39" s="12"/>
    </row>
    <row r="40" spans="1:7">
      <c r="A40" s="13"/>
      <c r="B40" s="14"/>
      <c r="C40" s="14"/>
      <c r="D40" s="14"/>
      <c r="E40" s="14"/>
      <c r="F40" s="12"/>
    </row>
    <row r="41" spans="1:7" ht="26.25" customHeight="1">
      <c r="A41" s="13"/>
      <c r="B41" s="16"/>
      <c r="C41" s="16"/>
      <c r="D41" s="16"/>
      <c r="E41" s="16"/>
      <c r="F41" s="16"/>
    </row>
    <row r="42" spans="1:7">
      <c r="A42" s="13"/>
    </row>
  </sheetData>
  <mergeCells count="5">
    <mergeCell ref="A2:F2"/>
    <mergeCell ref="A35:C35"/>
    <mergeCell ref="A34:F34"/>
    <mergeCell ref="A33:F33"/>
    <mergeCell ref="C1:F1"/>
  </mergeCells>
  <pageMargins left="0.62992125984251968" right="0.19685039370078741" top="0.51181102362204722" bottom="0.43307086614173229" header="0.51181102362204722" footer="0.43307086614173229"/>
  <pageSetup paperSize="9" scale="77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114"/>
  <sheetViews>
    <sheetView zoomScale="90" zoomScaleNormal="90" zoomScaleSheetLayoutView="100" workbookViewId="0">
      <selection sqref="A1:C1"/>
    </sheetView>
  </sheetViews>
  <sheetFormatPr defaultRowHeight="12.75"/>
  <cols>
    <col min="1" max="1" width="89" style="18" customWidth="1"/>
    <col min="2" max="2" width="13.5703125" style="5" customWidth="1"/>
    <col min="3" max="3" width="20.42578125" style="3" customWidth="1"/>
  </cols>
  <sheetData>
    <row r="1" spans="1:5" ht="96.75" customHeight="1">
      <c r="A1" s="282" t="s">
        <v>431</v>
      </c>
      <c r="B1" s="282"/>
      <c r="C1" s="282"/>
    </row>
    <row r="2" spans="1:5" ht="12" customHeight="1">
      <c r="C2" s="21"/>
    </row>
    <row r="3" spans="1:5" ht="64.5" customHeight="1">
      <c r="A3" s="255" t="s">
        <v>316</v>
      </c>
      <c r="B3" s="255"/>
      <c r="C3" s="255"/>
      <c r="D3" s="20"/>
      <c r="E3" s="1"/>
    </row>
    <row r="4" spans="1:5" s="19" customFormat="1" ht="15.75">
      <c r="A4" s="20"/>
      <c r="B4" s="29"/>
      <c r="C4" s="128" t="s">
        <v>141</v>
      </c>
      <c r="D4" s="20"/>
      <c r="E4" s="1"/>
    </row>
    <row r="5" spans="1:5" s="46" customFormat="1" ht="72" customHeight="1">
      <c r="A5" s="54" t="s">
        <v>60</v>
      </c>
      <c r="B5" s="54" t="s">
        <v>154</v>
      </c>
      <c r="C5" s="129" t="s">
        <v>229</v>
      </c>
    </row>
    <row r="6" spans="1:5" s="46" customFormat="1" ht="18">
      <c r="A6" s="54">
        <v>1</v>
      </c>
      <c r="B6" s="130">
        <v>2</v>
      </c>
      <c r="C6" s="54">
        <v>3</v>
      </c>
    </row>
    <row r="7" spans="1:5" s="31" customFormat="1" ht="18">
      <c r="A7" s="131" t="s">
        <v>59</v>
      </c>
      <c r="B7" s="123" t="s">
        <v>66</v>
      </c>
      <c r="C7" s="174">
        <f>'Приложение 5'!I7</f>
        <v>3146.8300000000004</v>
      </c>
    </row>
    <row r="8" spans="1:5" s="31" customFormat="1" ht="25.5">
      <c r="A8" s="131" t="s">
        <v>58</v>
      </c>
      <c r="B8" s="123" t="s">
        <v>129</v>
      </c>
      <c r="C8" s="174">
        <f>'Приложение 5'!I8</f>
        <v>755</v>
      </c>
    </row>
    <row r="9" spans="1:5" s="31" customFormat="1" ht="25.5" hidden="1">
      <c r="A9" s="131" t="s">
        <v>57</v>
      </c>
      <c r="B9" s="123" t="s">
        <v>67</v>
      </c>
      <c r="C9" s="174">
        <f>'Приложение 5'!I14</f>
        <v>0</v>
      </c>
    </row>
    <row r="10" spans="1:5" s="31" customFormat="1" ht="25.5">
      <c r="A10" s="131" t="s">
        <v>56</v>
      </c>
      <c r="B10" s="123" t="s">
        <v>68</v>
      </c>
      <c r="C10" s="174">
        <f>'Приложение 5'!I20</f>
        <v>2389.8300000000004</v>
      </c>
    </row>
    <row r="11" spans="1:5" s="31" customFormat="1" ht="18">
      <c r="A11" s="100" t="s">
        <v>403</v>
      </c>
      <c r="B11" s="123" t="s">
        <v>404</v>
      </c>
      <c r="C11" s="174">
        <f>'Приложение 5'!I33</f>
        <v>2</v>
      </c>
    </row>
    <row r="12" spans="1:5" s="31" customFormat="1" ht="18">
      <c r="A12" s="131" t="s">
        <v>55</v>
      </c>
      <c r="B12" s="123" t="s">
        <v>69</v>
      </c>
      <c r="C12" s="175">
        <f>'Приложение 5'!I36</f>
        <v>144.69999999999999</v>
      </c>
    </row>
    <row r="13" spans="1:5" s="31" customFormat="1" ht="18">
      <c r="A13" s="131" t="s">
        <v>70</v>
      </c>
      <c r="B13" s="123" t="s">
        <v>71</v>
      </c>
      <c r="C13" s="175">
        <f>'Приложение 5'!I37</f>
        <v>144.69999999999999</v>
      </c>
    </row>
    <row r="14" spans="1:5" s="31" customFormat="1" ht="18" hidden="1">
      <c r="A14" s="131" t="s">
        <v>54</v>
      </c>
      <c r="B14" s="123" t="s">
        <v>72</v>
      </c>
      <c r="C14" s="55"/>
    </row>
    <row r="15" spans="1:5" s="31" customFormat="1" ht="18" hidden="1">
      <c r="A15" s="131" t="s">
        <v>53</v>
      </c>
      <c r="B15" s="123" t="s">
        <v>73</v>
      </c>
      <c r="C15" s="55"/>
    </row>
    <row r="16" spans="1:5" s="31" customFormat="1" ht="18" hidden="1">
      <c r="A16" s="131" t="s">
        <v>130</v>
      </c>
      <c r="B16" s="123" t="s">
        <v>131</v>
      </c>
      <c r="C16" s="55"/>
    </row>
    <row r="17" spans="1:3" s="31" customFormat="1" ht="25.5" hidden="1">
      <c r="A17" s="131" t="s">
        <v>132</v>
      </c>
      <c r="B17" s="123" t="s">
        <v>74</v>
      </c>
      <c r="C17" s="55"/>
    </row>
    <row r="18" spans="1:3" s="31" customFormat="1" ht="18">
      <c r="A18" s="131" t="s">
        <v>356</v>
      </c>
      <c r="B18" s="123" t="s">
        <v>355</v>
      </c>
      <c r="C18" s="174">
        <f>'Приложение 5'!I42</f>
        <v>5</v>
      </c>
    </row>
    <row r="19" spans="1:3" s="31" customFormat="1" ht="18" hidden="1">
      <c r="A19" s="131" t="s">
        <v>52</v>
      </c>
      <c r="B19" s="123" t="s">
        <v>75</v>
      </c>
      <c r="C19" s="56" t="e">
        <f>C20</f>
        <v>#REF!</v>
      </c>
    </row>
    <row r="20" spans="1:3" s="31" customFormat="1" ht="18" hidden="1">
      <c r="A20" s="131" t="s">
        <v>51</v>
      </c>
      <c r="B20" s="123" t="s">
        <v>76</v>
      </c>
      <c r="C20" s="56" t="e">
        <f>#REF!</f>
        <v>#REF!</v>
      </c>
    </row>
    <row r="21" spans="1:3" s="31" customFormat="1" ht="18" hidden="1">
      <c r="A21" s="131" t="s">
        <v>77</v>
      </c>
      <c r="B21" s="123" t="s">
        <v>78</v>
      </c>
      <c r="C21" s="55"/>
    </row>
    <row r="22" spans="1:3" s="31" customFormat="1" ht="18" hidden="1">
      <c r="A22" s="131" t="s">
        <v>79</v>
      </c>
      <c r="B22" s="123" t="s">
        <v>80</v>
      </c>
      <c r="C22" s="55"/>
    </row>
    <row r="23" spans="1:3" s="31" customFormat="1" ht="18" hidden="1">
      <c r="A23" s="131" t="s">
        <v>81</v>
      </c>
      <c r="B23" s="123" t="s">
        <v>82</v>
      </c>
      <c r="C23" s="55"/>
    </row>
    <row r="24" spans="1:3" s="31" customFormat="1" ht="18" hidden="1">
      <c r="A24" s="131" t="s">
        <v>50</v>
      </c>
      <c r="B24" s="123" t="s">
        <v>83</v>
      </c>
      <c r="C24" s="55"/>
    </row>
    <row r="25" spans="1:3" s="31" customFormat="1" ht="18" hidden="1">
      <c r="A25" s="131" t="s">
        <v>49</v>
      </c>
      <c r="B25" s="123" t="s">
        <v>84</v>
      </c>
      <c r="C25" s="174">
        <f>'Приложение 5'!I48</f>
        <v>0</v>
      </c>
    </row>
    <row r="26" spans="1:3" s="31" customFormat="1" ht="18" hidden="1">
      <c r="A26" s="131" t="s">
        <v>48</v>
      </c>
      <c r="B26" s="123" t="s">
        <v>85</v>
      </c>
      <c r="C26" s="55"/>
    </row>
    <row r="27" spans="1:3" s="31" customFormat="1" ht="18" hidden="1">
      <c r="A27" s="131" t="s">
        <v>47</v>
      </c>
      <c r="B27" s="123" t="s">
        <v>86</v>
      </c>
      <c r="C27" s="56">
        <v>0</v>
      </c>
    </row>
    <row r="28" spans="1:3" s="31" customFormat="1" ht="18" hidden="1">
      <c r="A28" s="131" t="s">
        <v>46</v>
      </c>
      <c r="B28" s="123" t="s">
        <v>87</v>
      </c>
      <c r="C28" s="174">
        <f>'Приложение 5'!I48</f>
        <v>0</v>
      </c>
    </row>
    <row r="29" spans="1:3" s="31" customFormat="1" ht="18" hidden="1">
      <c r="A29" s="131" t="s">
        <v>45</v>
      </c>
      <c r="B29" s="123" t="s">
        <v>88</v>
      </c>
      <c r="C29" s="55"/>
    </row>
    <row r="30" spans="1:3" s="31" customFormat="1" ht="18" hidden="1">
      <c r="A30" s="131" t="s">
        <v>89</v>
      </c>
      <c r="B30" s="123" t="s">
        <v>90</v>
      </c>
      <c r="C30" s="55"/>
    </row>
    <row r="31" spans="1:3" s="31" customFormat="1" ht="18" hidden="1">
      <c r="A31" s="131" t="s">
        <v>91</v>
      </c>
      <c r="B31" s="123" t="s">
        <v>92</v>
      </c>
      <c r="C31" s="55"/>
    </row>
    <row r="32" spans="1:3" s="31" customFormat="1" ht="18">
      <c r="A32" s="131" t="s">
        <v>44</v>
      </c>
      <c r="B32" s="123" t="s">
        <v>93</v>
      </c>
      <c r="C32" s="175">
        <f>'Приложение 5'!I51</f>
        <v>423</v>
      </c>
    </row>
    <row r="33" spans="1:3" s="31" customFormat="1" ht="18" hidden="1">
      <c r="A33" s="131" t="s">
        <v>43</v>
      </c>
      <c r="B33" s="123" t="s">
        <v>94</v>
      </c>
      <c r="C33" s="55"/>
    </row>
    <row r="34" spans="1:3" s="31" customFormat="1" ht="18" hidden="1">
      <c r="A34" s="131" t="s">
        <v>42</v>
      </c>
      <c r="B34" s="123" t="s">
        <v>95</v>
      </c>
      <c r="C34" s="55"/>
    </row>
    <row r="35" spans="1:3" s="31" customFormat="1" ht="18" hidden="1">
      <c r="A35" s="131" t="s">
        <v>41</v>
      </c>
      <c r="B35" s="123" t="s">
        <v>96</v>
      </c>
      <c r="C35" s="55"/>
    </row>
    <row r="36" spans="1:3" s="31" customFormat="1" ht="18">
      <c r="A36" s="131" t="s">
        <v>40</v>
      </c>
      <c r="B36" s="123" t="s">
        <v>97</v>
      </c>
      <c r="C36" s="175">
        <f>'Приложение 5'!I53</f>
        <v>423</v>
      </c>
    </row>
    <row r="37" spans="1:3" s="31" customFormat="1" ht="18" hidden="1">
      <c r="A37" s="131" t="s">
        <v>39</v>
      </c>
      <c r="B37" s="123" t="s">
        <v>98</v>
      </c>
      <c r="C37" s="55"/>
    </row>
    <row r="38" spans="1:3" s="31" customFormat="1" ht="18">
      <c r="A38" s="131" t="s">
        <v>133</v>
      </c>
      <c r="B38" s="123" t="s">
        <v>99</v>
      </c>
      <c r="C38" s="175">
        <f>'Приложение 5'!I60</f>
        <v>669.75447999999994</v>
      </c>
    </row>
    <row r="39" spans="1:3" s="31" customFormat="1" ht="18">
      <c r="A39" s="131" t="s">
        <v>38</v>
      </c>
      <c r="B39" s="123" t="s">
        <v>100</v>
      </c>
      <c r="C39" s="175">
        <f>'Приложение 5'!I68</f>
        <v>962.2</v>
      </c>
    </row>
    <row r="40" spans="1:3" s="31" customFormat="1" ht="18" hidden="1">
      <c r="A40" s="131" t="s">
        <v>134</v>
      </c>
      <c r="B40" s="123" t="s">
        <v>101</v>
      </c>
      <c r="C40" s="55"/>
    </row>
    <row r="41" spans="1:3" s="31" customFormat="1" ht="18" hidden="1">
      <c r="A41" s="131" t="s">
        <v>36</v>
      </c>
      <c r="B41" s="123" t="s">
        <v>102</v>
      </c>
      <c r="C41" s="55"/>
    </row>
    <row r="42" spans="1:3" s="31" customFormat="1" ht="18" hidden="1">
      <c r="A42" s="131" t="s">
        <v>135</v>
      </c>
      <c r="B42" s="123" t="s">
        <v>103</v>
      </c>
      <c r="C42" s="55"/>
    </row>
    <row r="43" spans="1:3" s="31" customFormat="1" ht="18" hidden="1">
      <c r="A43" s="131" t="s">
        <v>35</v>
      </c>
      <c r="B43" s="123" t="s">
        <v>104</v>
      </c>
      <c r="C43" s="55"/>
    </row>
    <row r="44" spans="1:3" s="31" customFormat="1" ht="18" hidden="1">
      <c r="A44" s="131" t="s">
        <v>34</v>
      </c>
      <c r="B44" s="123" t="s">
        <v>105</v>
      </c>
      <c r="C44" s="55"/>
    </row>
    <row r="45" spans="1:3" s="31" customFormat="1" ht="18" hidden="1">
      <c r="A45" s="131" t="s">
        <v>33</v>
      </c>
      <c r="B45" s="123" t="s">
        <v>106</v>
      </c>
      <c r="C45" s="55"/>
    </row>
    <row r="46" spans="1:3" s="31" customFormat="1" ht="18" hidden="1">
      <c r="A46" s="131" t="s">
        <v>32</v>
      </c>
      <c r="B46" s="123" t="s">
        <v>107</v>
      </c>
      <c r="C46" s="55"/>
    </row>
    <row r="47" spans="1:3" s="31" customFormat="1" ht="18">
      <c r="A47" s="131" t="s">
        <v>108</v>
      </c>
      <c r="B47" s="123" t="s">
        <v>109</v>
      </c>
      <c r="C47" s="175">
        <f>'Приложение 5'!I69</f>
        <v>1269</v>
      </c>
    </row>
    <row r="48" spans="1:3" s="31" customFormat="1" ht="18" hidden="1">
      <c r="A48" s="131" t="s">
        <v>110</v>
      </c>
      <c r="B48" s="123" t="s">
        <v>112</v>
      </c>
      <c r="C48" s="174">
        <f>'Приложение 5'!I70</f>
        <v>0</v>
      </c>
    </row>
    <row r="49" spans="1:3" s="31" customFormat="1" ht="18" hidden="1">
      <c r="A49" s="131" t="s">
        <v>111</v>
      </c>
      <c r="B49" s="123" t="s">
        <v>112</v>
      </c>
      <c r="C49" s="55"/>
    </row>
    <row r="50" spans="1:3" s="31" customFormat="1" ht="18" hidden="1">
      <c r="A50" s="131" t="s">
        <v>113</v>
      </c>
      <c r="B50" s="123" t="s">
        <v>114</v>
      </c>
      <c r="C50" s="55"/>
    </row>
    <row r="51" spans="1:3" s="31" customFormat="1" ht="18">
      <c r="A51" s="131" t="s">
        <v>115</v>
      </c>
      <c r="B51" s="123" t="s">
        <v>116</v>
      </c>
      <c r="C51" s="175">
        <f>'Приложение 5'!I73</f>
        <v>1269</v>
      </c>
    </row>
    <row r="52" spans="1:3" s="31" customFormat="1" ht="18">
      <c r="A52" s="73" t="s">
        <v>186</v>
      </c>
      <c r="B52" s="71" t="s">
        <v>201</v>
      </c>
      <c r="C52" s="132">
        <f>'Приложение 5'!I80</f>
        <v>0</v>
      </c>
    </row>
    <row r="53" spans="1:3" s="31" customFormat="1" ht="18" hidden="1">
      <c r="A53" s="131" t="s">
        <v>117</v>
      </c>
      <c r="B53" s="123" t="s">
        <v>118</v>
      </c>
      <c r="C53" s="55"/>
    </row>
    <row r="54" spans="1:3" s="31" customFormat="1" ht="18" hidden="1">
      <c r="A54" s="131" t="s">
        <v>136</v>
      </c>
      <c r="B54" s="123" t="s">
        <v>137</v>
      </c>
      <c r="C54" s="55"/>
    </row>
    <row r="55" spans="1:3" s="31" customFormat="1" ht="18" hidden="1">
      <c r="A55" s="131" t="s">
        <v>37</v>
      </c>
      <c r="B55" s="123" t="s">
        <v>119</v>
      </c>
      <c r="C55" s="55"/>
    </row>
    <row r="56" spans="1:3" s="31" customFormat="1" ht="18" hidden="1">
      <c r="A56" s="131" t="s">
        <v>120</v>
      </c>
      <c r="B56" s="123" t="s">
        <v>121</v>
      </c>
      <c r="C56" s="55"/>
    </row>
    <row r="57" spans="1:3" s="31" customFormat="1" ht="18" hidden="1">
      <c r="A57" s="131" t="s">
        <v>138</v>
      </c>
      <c r="B57" s="123" t="s">
        <v>122</v>
      </c>
      <c r="C57" s="55"/>
    </row>
    <row r="58" spans="1:3" s="31" customFormat="1" ht="25.5" hidden="1">
      <c r="A58" s="131" t="s">
        <v>139</v>
      </c>
      <c r="B58" s="123" t="s">
        <v>123</v>
      </c>
      <c r="C58" s="55"/>
    </row>
    <row r="59" spans="1:3" s="31" customFormat="1" ht="25.5" hidden="1">
      <c r="A59" s="131" t="s">
        <v>124</v>
      </c>
      <c r="B59" s="123" t="s">
        <v>125</v>
      </c>
      <c r="C59" s="55"/>
    </row>
    <row r="60" spans="1:3" s="31" customFormat="1" ht="18" hidden="1">
      <c r="A60" s="131" t="s">
        <v>126</v>
      </c>
      <c r="B60" s="123" t="s">
        <v>127</v>
      </c>
      <c r="C60" s="55"/>
    </row>
    <row r="61" spans="1:3" s="31" customFormat="1" ht="18" hidden="1">
      <c r="A61" s="131" t="s">
        <v>140</v>
      </c>
      <c r="B61" s="123" t="s">
        <v>128</v>
      </c>
      <c r="C61" s="55"/>
    </row>
    <row r="62" spans="1:3" s="31" customFormat="1" ht="18">
      <c r="A62" s="133" t="s">
        <v>31</v>
      </c>
      <c r="B62" s="134"/>
      <c r="C62" s="202">
        <f>C7+C12+C18+C25+C32+C38+C47+C39</f>
        <v>6620.4844800000001</v>
      </c>
    </row>
    <row r="63" spans="1:3" s="31" customFormat="1" ht="18.75">
      <c r="A63" s="44"/>
      <c r="B63" s="45"/>
      <c r="C63" s="37"/>
    </row>
    <row r="64" spans="1:3" s="31" customFormat="1" ht="18.75">
      <c r="A64" s="44"/>
      <c r="B64" s="45"/>
      <c r="C64" s="37"/>
    </row>
    <row r="65" spans="1:3" s="31" customFormat="1" ht="18.75">
      <c r="A65" s="44"/>
      <c r="B65" s="45"/>
      <c r="C65" s="37"/>
    </row>
    <row r="66" spans="1:3" s="31" customFormat="1" ht="18.75">
      <c r="A66" s="44"/>
      <c r="B66" s="45"/>
      <c r="C66" s="37"/>
    </row>
    <row r="67" spans="1:3" s="31" customFormat="1" ht="18.75">
      <c r="A67" s="44"/>
      <c r="B67" s="45"/>
      <c r="C67" s="37"/>
    </row>
    <row r="68" spans="1:3" s="31" customFormat="1" ht="18.75">
      <c r="A68" s="44"/>
      <c r="B68" s="45"/>
      <c r="C68" s="37"/>
    </row>
    <row r="69" spans="1:3" s="31" customFormat="1" ht="18.75">
      <c r="A69" s="44"/>
      <c r="B69" s="45"/>
      <c r="C69" s="37"/>
    </row>
    <row r="70" spans="1:3" s="31" customFormat="1" ht="18.75">
      <c r="A70" s="44"/>
      <c r="B70" s="45"/>
      <c r="C70" s="37"/>
    </row>
    <row r="71" spans="1:3" s="31" customFormat="1" ht="18.75">
      <c r="A71" s="44"/>
      <c r="B71" s="45"/>
      <c r="C71" s="37"/>
    </row>
    <row r="72" spans="1:3" s="31" customFormat="1" ht="18.75">
      <c r="A72" s="44"/>
      <c r="B72" s="45"/>
      <c r="C72" s="37"/>
    </row>
    <row r="73" spans="1:3" s="31" customFormat="1" ht="18.75">
      <c r="A73" s="44"/>
      <c r="B73" s="45"/>
      <c r="C73" s="37"/>
    </row>
    <row r="74" spans="1:3" s="31" customFormat="1" ht="18.75">
      <c r="A74" s="44"/>
      <c r="B74" s="45"/>
      <c r="C74" s="37"/>
    </row>
    <row r="75" spans="1:3" s="31" customFormat="1" ht="18.75">
      <c r="A75" s="44"/>
      <c r="B75" s="45"/>
      <c r="C75" s="37"/>
    </row>
    <row r="76" spans="1:3" s="31" customFormat="1" ht="18.75">
      <c r="A76" s="44"/>
      <c r="B76" s="45"/>
      <c r="C76" s="37"/>
    </row>
    <row r="77" spans="1:3" s="31" customFormat="1" ht="18.75">
      <c r="A77" s="44"/>
      <c r="B77" s="45"/>
      <c r="C77" s="37"/>
    </row>
    <row r="78" spans="1:3" s="31" customFormat="1" ht="18.75">
      <c r="A78" s="44"/>
      <c r="B78" s="45"/>
      <c r="C78" s="37"/>
    </row>
    <row r="79" spans="1:3" s="31" customFormat="1" ht="18.75">
      <c r="A79" s="44"/>
      <c r="B79" s="45"/>
      <c r="C79" s="37"/>
    </row>
    <row r="80" spans="1:3" s="31" customFormat="1" ht="18.75">
      <c r="A80" s="44"/>
      <c r="B80" s="45"/>
      <c r="C80" s="37"/>
    </row>
    <row r="81" spans="1:3" s="31" customFormat="1" ht="18.75">
      <c r="A81" s="44"/>
      <c r="B81" s="45"/>
      <c r="C81" s="37"/>
    </row>
    <row r="82" spans="1:3" s="31" customFormat="1" ht="18.75">
      <c r="A82" s="44"/>
      <c r="B82" s="45"/>
      <c r="C82" s="37"/>
    </row>
    <row r="83" spans="1:3" s="31" customFormat="1" ht="18.75">
      <c r="A83" s="44"/>
      <c r="B83" s="45"/>
      <c r="C83" s="37"/>
    </row>
    <row r="84" spans="1:3" s="31" customFormat="1" ht="18.75">
      <c r="A84" s="44"/>
      <c r="B84" s="45"/>
      <c r="C84" s="37"/>
    </row>
    <row r="85" spans="1:3" s="31" customFormat="1" ht="18.75">
      <c r="A85" s="44"/>
      <c r="B85" s="45"/>
      <c r="C85" s="37"/>
    </row>
    <row r="86" spans="1:3" s="31" customFormat="1" ht="18.75">
      <c r="A86" s="44"/>
      <c r="B86" s="45"/>
      <c r="C86" s="37"/>
    </row>
    <row r="87" spans="1:3" s="31" customFormat="1" ht="18.75">
      <c r="A87" s="44"/>
      <c r="B87" s="45"/>
      <c r="C87" s="37"/>
    </row>
    <row r="88" spans="1:3" s="31" customFormat="1" ht="18.75">
      <c r="A88" s="44"/>
      <c r="B88" s="45"/>
      <c r="C88" s="37"/>
    </row>
    <row r="89" spans="1:3" s="31" customFormat="1" ht="18.75">
      <c r="A89" s="44"/>
      <c r="B89" s="45"/>
      <c r="C89" s="37"/>
    </row>
    <row r="90" spans="1:3" s="31" customFormat="1" ht="18.75">
      <c r="A90" s="44"/>
      <c r="B90" s="45"/>
      <c r="C90" s="37"/>
    </row>
    <row r="91" spans="1:3" s="31" customFormat="1" ht="18.75">
      <c r="A91" s="44"/>
      <c r="B91" s="45"/>
      <c r="C91" s="37"/>
    </row>
    <row r="92" spans="1:3">
      <c r="B92" s="30"/>
    </row>
    <row r="93" spans="1:3">
      <c r="B93" s="30"/>
    </row>
    <row r="94" spans="1:3">
      <c r="B94" s="30"/>
    </row>
    <row r="95" spans="1:3">
      <c r="B95" s="30"/>
    </row>
    <row r="96" spans="1:3">
      <c r="B96" s="30"/>
    </row>
    <row r="97" spans="2:2">
      <c r="B97" s="30"/>
    </row>
    <row r="98" spans="2:2">
      <c r="B98" s="30"/>
    </row>
    <row r="99" spans="2:2">
      <c r="B99" s="30"/>
    </row>
    <row r="100" spans="2:2">
      <c r="B100" s="30"/>
    </row>
    <row r="101" spans="2:2">
      <c r="B101" s="30"/>
    </row>
    <row r="102" spans="2:2">
      <c r="B102" s="30"/>
    </row>
    <row r="103" spans="2:2">
      <c r="B103" s="30"/>
    </row>
    <row r="104" spans="2:2">
      <c r="B104" s="30"/>
    </row>
    <row r="105" spans="2:2">
      <c r="B105" s="30"/>
    </row>
    <row r="106" spans="2:2">
      <c r="B106" s="30"/>
    </row>
    <row r="107" spans="2:2">
      <c r="B107" s="30"/>
    </row>
    <row r="108" spans="2:2">
      <c r="B108" s="30"/>
    </row>
    <row r="109" spans="2:2">
      <c r="B109" s="30"/>
    </row>
    <row r="110" spans="2:2">
      <c r="B110" s="30"/>
    </row>
    <row r="111" spans="2:2">
      <c r="B111" s="30"/>
    </row>
    <row r="112" spans="2:2">
      <c r="B112" s="30"/>
    </row>
    <row r="113" spans="2:2">
      <c r="B113" s="30"/>
    </row>
    <row r="114" spans="2:2">
      <c r="B114" s="30"/>
    </row>
  </sheetData>
  <mergeCells count="2">
    <mergeCell ref="A3:C3"/>
    <mergeCell ref="A1:C1"/>
  </mergeCells>
  <pageMargins left="0.74803149606299213" right="0.39370078740157483" top="0.27559055118110237" bottom="0.19685039370078741" header="0.27559055118110237" footer="0.27559055118110237"/>
  <pageSetup paperSize="9" scale="75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89"/>
  <sheetViews>
    <sheetView workbookViewId="0">
      <selection activeCell="A3" sqref="A3:H3"/>
    </sheetView>
  </sheetViews>
  <sheetFormatPr defaultColWidth="36" defaultRowHeight="12.75"/>
  <cols>
    <col min="1" max="1" width="57.7109375" style="22" customWidth="1"/>
    <col min="2" max="2" width="8.42578125" style="22" customWidth="1"/>
    <col min="3" max="3" width="7.42578125" style="24" customWidth="1"/>
    <col min="4" max="4" width="6.7109375" style="24" customWidth="1"/>
    <col min="5" max="5" width="16.42578125" style="24" customWidth="1"/>
    <col min="6" max="6" width="8.85546875" style="24" customWidth="1"/>
    <col min="7" max="7" width="13" style="113" hidden="1" customWidth="1"/>
    <col min="8" max="8" width="15" style="112" hidden="1" customWidth="1"/>
    <col min="9" max="9" width="15" style="113" customWidth="1"/>
    <col min="10" max="10" width="9.140625" style="25" hidden="1" customWidth="1"/>
    <col min="11" max="253" width="9.140625" style="25" customWidth="1"/>
    <col min="254" max="254" width="3.5703125" style="25" customWidth="1"/>
    <col min="255" max="16384" width="36" style="25"/>
  </cols>
  <sheetData>
    <row r="1" spans="1:12" ht="118.5" customHeight="1">
      <c r="A1" s="18"/>
      <c r="B1" s="18"/>
      <c r="C1" s="18"/>
      <c r="E1" s="282" t="s">
        <v>432</v>
      </c>
      <c r="F1" s="282"/>
      <c r="G1" s="282"/>
      <c r="H1" s="282"/>
      <c r="I1" s="282"/>
      <c r="J1" s="282"/>
      <c r="K1" s="283"/>
      <c r="L1" s="283"/>
    </row>
    <row r="2" spans="1:12" ht="16.5" customHeight="1">
      <c r="B2" s="23"/>
      <c r="G2" s="92"/>
      <c r="H2" s="92"/>
      <c r="I2" s="92"/>
    </row>
    <row r="3" spans="1:12" s="27" customFormat="1" ht="47.25" customHeight="1">
      <c r="A3" s="284" t="s">
        <v>318</v>
      </c>
      <c r="B3" s="284"/>
      <c r="C3" s="284"/>
      <c r="D3" s="284"/>
      <c r="E3" s="284"/>
      <c r="F3" s="284"/>
      <c r="G3" s="284"/>
      <c r="H3" s="285"/>
      <c r="I3" s="93"/>
    </row>
    <row r="4" spans="1:12" s="26" customFormat="1" ht="15.75">
      <c r="A4" s="94"/>
      <c r="B4" s="94"/>
      <c r="C4" s="94"/>
      <c r="D4" s="94"/>
      <c r="E4" s="95"/>
      <c r="F4" s="96"/>
      <c r="G4" s="96"/>
      <c r="H4" s="96"/>
      <c r="I4" s="135" t="s">
        <v>289</v>
      </c>
    </row>
    <row r="5" spans="1:12" s="48" customFormat="1" ht="81.75" customHeight="1">
      <c r="A5" s="65" t="s">
        <v>61</v>
      </c>
      <c r="B5" s="65"/>
      <c r="C5" s="67" t="s">
        <v>155</v>
      </c>
      <c r="D5" s="67" t="s">
        <v>156</v>
      </c>
      <c r="E5" s="67" t="s">
        <v>157</v>
      </c>
      <c r="F5" s="67" t="s">
        <v>158</v>
      </c>
      <c r="G5" s="197" t="s">
        <v>303</v>
      </c>
      <c r="H5" s="99" t="s">
        <v>6</v>
      </c>
      <c r="I5" s="99" t="s">
        <v>229</v>
      </c>
    </row>
    <row r="6" spans="1:12" s="47" customFormat="1">
      <c r="A6" s="98">
        <v>1</v>
      </c>
      <c r="B6" s="98">
        <v>2</v>
      </c>
      <c r="C6" s="67" t="s">
        <v>62</v>
      </c>
      <c r="D6" s="67" t="s">
        <v>63</v>
      </c>
      <c r="E6" s="67" t="s">
        <v>64</v>
      </c>
      <c r="F6" s="67" t="s">
        <v>65</v>
      </c>
      <c r="G6" s="99">
        <v>8</v>
      </c>
      <c r="H6" s="99">
        <v>7</v>
      </c>
      <c r="I6" s="192">
        <v>7</v>
      </c>
    </row>
    <row r="7" spans="1:12" s="26" customFormat="1">
      <c r="A7" s="170" t="s">
        <v>159</v>
      </c>
      <c r="B7" s="171" t="s">
        <v>160</v>
      </c>
      <c r="C7" s="171" t="s">
        <v>161</v>
      </c>
      <c r="D7" s="171" t="s">
        <v>231</v>
      </c>
      <c r="E7" s="171" t="s">
        <v>230</v>
      </c>
      <c r="F7" s="172"/>
      <c r="G7" s="193">
        <f>G8+G20+G33+G14</f>
        <v>2204.1999999999998</v>
      </c>
      <c r="H7" s="173">
        <f>I7-G7</f>
        <v>942.63000000000056</v>
      </c>
      <c r="I7" s="193">
        <f>I8+I20+I33+I14</f>
        <v>3146.8300000000004</v>
      </c>
    </row>
    <row r="8" spans="1:12" s="28" customFormat="1" ht="34.5" customHeight="1">
      <c r="A8" s="69" t="s">
        <v>162</v>
      </c>
      <c r="B8" s="67" t="s">
        <v>160</v>
      </c>
      <c r="C8" s="67" t="s">
        <v>161</v>
      </c>
      <c r="D8" s="67" t="s">
        <v>163</v>
      </c>
      <c r="E8" s="67" t="s">
        <v>230</v>
      </c>
      <c r="F8" s="68" t="s">
        <v>192</v>
      </c>
      <c r="G8" s="176">
        <f>G9</f>
        <v>753.5</v>
      </c>
      <c r="H8" s="97">
        <f t="shared" ref="H8:H55" si="0">I8-G8</f>
        <v>1.5</v>
      </c>
      <c r="I8" s="176">
        <f>I9</f>
        <v>755</v>
      </c>
    </row>
    <row r="9" spans="1:12" s="26" customFormat="1" ht="50.25" customHeight="1">
      <c r="A9" s="70" t="s">
        <v>288</v>
      </c>
      <c r="B9" s="71" t="s">
        <v>160</v>
      </c>
      <c r="C9" s="71" t="s">
        <v>161</v>
      </c>
      <c r="D9" s="71" t="s">
        <v>163</v>
      </c>
      <c r="E9" s="71" t="s">
        <v>232</v>
      </c>
      <c r="F9" s="71" t="s">
        <v>192</v>
      </c>
      <c r="G9" s="176">
        <f>G10</f>
        <v>753.5</v>
      </c>
      <c r="H9" s="97">
        <f t="shared" si="0"/>
        <v>1.5</v>
      </c>
      <c r="I9" s="176">
        <f>I10</f>
        <v>755</v>
      </c>
    </row>
    <row r="10" spans="1:12" s="26" customFormat="1" ht="17.25" customHeight="1">
      <c r="A10" s="70" t="s">
        <v>166</v>
      </c>
      <c r="B10" s="71" t="s">
        <v>160</v>
      </c>
      <c r="C10" s="71" t="s">
        <v>161</v>
      </c>
      <c r="D10" s="71" t="s">
        <v>163</v>
      </c>
      <c r="E10" s="71" t="s">
        <v>246</v>
      </c>
      <c r="F10" s="71"/>
      <c r="G10" s="176">
        <f>G12+G13</f>
        <v>753.5</v>
      </c>
      <c r="H10" s="97">
        <f t="shared" si="0"/>
        <v>1.5</v>
      </c>
      <c r="I10" s="176">
        <f>I12+I13</f>
        <v>755</v>
      </c>
    </row>
    <row r="11" spans="1:12" s="26" customFormat="1" ht="25.5">
      <c r="A11" s="70" t="s">
        <v>276</v>
      </c>
      <c r="B11" s="71" t="s">
        <v>160</v>
      </c>
      <c r="C11" s="71" t="s">
        <v>161</v>
      </c>
      <c r="D11" s="71" t="s">
        <v>163</v>
      </c>
      <c r="E11" s="71" t="s">
        <v>247</v>
      </c>
      <c r="F11" s="71"/>
      <c r="G11" s="176">
        <f>G12+G13</f>
        <v>753.5</v>
      </c>
      <c r="H11" s="97">
        <f t="shared" si="0"/>
        <v>1.5</v>
      </c>
      <c r="I11" s="176">
        <f>I12+I13</f>
        <v>755</v>
      </c>
    </row>
    <row r="12" spans="1:12" s="26" customFormat="1">
      <c r="A12" s="70" t="s">
        <v>248</v>
      </c>
      <c r="B12" s="71" t="s">
        <v>160</v>
      </c>
      <c r="C12" s="71" t="s">
        <v>161</v>
      </c>
      <c r="D12" s="71" t="s">
        <v>163</v>
      </c>
      <c r="E12" s="71" t="s">
        <v>247</v>
      </c>
      <c r="F12" s="71" t="s">
        <v>165</v>
      </c>
      <c r="G12" s="176">
        <v>578.70000000000005</v>
      </c>
      <c r="H12" s="97">
        <f t="shared" si="0"/>
        <v>1.2999999999999545</v>
      </c>
      <c r="I12" s="176">
        <v>580</v>
      </c>
      <c r="L12" s="25"/>
    </row>
    <row r="13" spans="1:12" s="26" customFormat="1">
      <c r="A13" s="70" t="s">
        <v>249</v>
      </c>
      <c r="B13" s="71" t="s">
        <v>160</v>
      </c>
      <c r="C13" s="71" t="s">
        <v>161</v>
      </c>
      <c r="D13" s="71" t="s">
        <v>163</v>
      </c>
      <c r="E13" s="71" t="s">
        <v>247</v>
      </c>
      <c r="F13" s="71" t="s">
        <v>233</v>
      </c>
      <c r="G13" s="176">
        <v>174.8</v>
      </c>
      <c r="H13" s="97">
        <f t="shared" si="0"/>
        <v>0.19999999999998863</v>
      </c>
      <c r="I13" s="176">
        <v>175</v>
      </c>
      <c r="L13" s="25"/>
    </row>
    <row r="14" spans="1:12" s="49" customFormat="1" ht="38.25" hidden="1">
      <c r="A14" s="101" t="s">
        <v>57</v>
      </c>
      <c r="B14" s="71" t="s">
        <v>160</v>
      </c>
      <c r="C14" s="102" t="s">
        <v>167</v>
      </c>
      <c r="D14" s="102" t="s">
        <v>168</v>
      </c>
      <c r="E14" s="102" t="s">
        <v>230</v>
      </c>
      <c r="F14" s="102" t="s">
        <v>192</v>
      </c>
      <c r="G14" s="176"/>
      <c r="H14" s="97">
        <f>I1</f>
        <v>0</v>
      </c>
      <c r="I14" s="176"/>
      <c r="J14" s="26"/>
    </row>
    <row r="15" spans="1:12" s="49" customFormat="1" ht="42.75" hidden="1" customHeight="1">
      <c r="A15" s="101" t="s">
        <v>279</v>
      </c>
      <c r="B15" s="71" t="s">
        <v>160</v>
      </c>
      <c r="C15" s="104" t="s">
        <v>161</v>
      </c>
      <c r="D15" s="104" t="s">
        <v>168</v>
      </c>
      <c r="E15" s="105" t="s">
        <v>232</v>
      </c>
      <c r="F15" s="72" t="s">
        <v>231</v>
      </c>
      <c r="G15" s="176"/>
      <c r="H15" s="97"/>
      <c r="I15" s="176"/>
      <c r="J15" s="26"/>
    </row>
    <row r="16" spans="1:12" s="49" customFormat="1" ht="30" hidden="1" customHeight="1">
      <c r="A16" s="103" t="s">
        <v>169</v>
      </c>
      <c r="B16" s="71" t="s">
        <v>160</v>
      </c>
      <c r="C16" s="104" t="s">
        <v>161</v>
      </c>
      <c r="D16" s="104" t="s">
        <v>168</v>
      </c>
      <c r="E16" s="105" t="s">
        <v>246</v>
      </c>
      <c r="F16" s="72"/>
      <c r="G16" s="176"/>
      <c r="H16" s="97"/>
      <c r="I16" s="176"/>
      <c r="J16" s="26"/>
    </row>
    <row r="17" spans="1:10" s="49" customFormat="1" ht="40.5" hidden="1" customHeight="1">
      <c r="A17" s="103" t="s">
        <v>280</v>
      </c>
      <c r="B17" s="71" t="s">
        <v>160</v>
      </c>
      <c r="C17" s="104" t="s">
        <v>161</v>
      </c>
      <c r="D17" s="104" t="s">
        <v>168</v>
      </c>
      <c r="E17" s="105" t="s">
        <v>246</v>
      </c>
      <c r="F17" s="72"/>
      <c r="G17" s="176"/>
      <c r="H17" s="97"/>
      <c r="I17" s="176"/>
      <c r="J17" s="26"/>
    </row>
    <row r="18" spans="1:10" s="49" customFormat="1" ht="40.5" hidden="1" customHeight="1">
      <c r="A18" s="103" t="s">
        <v>248</v>
      </c>
      <c r="B18" s="71" t="s">
        <v>160</v>
      </c>
      <c r="C18" s="104" t="s">
        <v>161</v>
      </c>
      <c r="D18" s="104" t="s">
        <v>168</v>
      </c>
      <c r="E18" s="105" t="s">
        <v>281</v>
      </c>
      <c r="F18" s="72" t="s">
        <v>165</v>
      </c>
      <c r="G18" s="176"/>
      <c r="H18" s="97"/>
      <c r="I18" s="176"/>
      <c r="J18" s="26"/>
    </row>
    <row r="19" spans="1:10" s="49" customFormat="1" ht="40.5" hidden="1" customHeight="1">
      <c r="A19" s="103" t="s">
        <v>282</v>
      </c>
      <c r="B19" s="71" t="s">
        <v>160</v>
      </c>
      <c r="C19" s="104" t="s">
        <v>161</v>
      </c>
      <c r="D19" s="104" t="s">
        <v>168</v>
      </c>
      <c r="E19" s="105" t="s">
        <v>281</v>
      </c>
      <c r="F19" s="72" t="s">
        <v>233</v>
      </c>
      <c r="G19" s="176"/>
      <c r="H19" s="97"/>
      <c r="I19" s="176"/>
      <c r="J19" s="26"/>
    </row>
    <row r="20" spans="1:10" s="49" customFormat="1" ht="54" customHeight="1">
      <c r="A20" s="70" t="s">
        <v>56</v>
      </c>
      <c r="B20" s="71" t="s">
        <v>160</v>
      </c>
      <c r="C20" s="71" t="s">
        <v>161</v>
      </c>
      <c r="D20" s="71" t="s">
        <v>171</v>
      </c>
      <c r="E20" s="71"/>
      <c r="F20" s="71"/>
      <c r="G20" s="176">
        <f>G21</f>
        <v>1445.7</v>
      </c>
      <c r="H20" s="97">
        <f t="shared" si="0"/>
        <v>944.13000000000034</v>
      </c>
      <c r="I20" s="176">
        <f>I21</f>
        <v>2389.8300000000004</v>
      </c>
    </row>
    <row r="21" spans="1:10" ht="35.25" customHeight="1">
      <c r="A21" s="100" t="s">
        <v>250</v>
      </c>
      <c r="B21" s="71" t="s">
        <v>160</v>
      </c>
      <c r="C21" s="71" t="s">
        <v>161</v>
      </c>
      <c r="D21" s="71" t="s">
        <v>171</v>
      </c>
      <c r="E21" s="71" t="s">
        <v>251</v>
      </c>
      <c r="F21" s="71"/>
      <c r="G21" s="176">
        <f>G22</f>
        <v>1445.7</v>
      </c>
      <c r="H21" s="97">
        <f t="shared" si="0"/>
        <v>944.13000000000034</v>
      </c>
      <c r="I21" s="176">
        <f>I22</f>
        <v>2389.8300000000004</v>
      </c>
    </row>
    <row r="22" spans="1:10" ht="51">
      <c r="A22" s="70" t="s">
        <v>277</v>
      </c>
      <c r="B22" s="71" t="s">
        <v>160</v>
      </c>
      <c r="C22" s="71" t="s">
        <v>161</v>
      </c>
      <c r="D22" s="71" t="s">
        <v>171</v>
      </c>
      <c r="E22" s="71" t="s">
        <v>234</v>
      </c>
      <c r="F22" s="71"/>
      <c r="G22" s="176">
        <f>G23+G26</f>
        <v>1445.7</v>
      </c>
      <c r="H22" s="97">
        <f t="shared" si="0"/>
        <v>944.13000000000034</v>
      </c>
      <c r="I22" s="176">
        <f>I23+I26</f>
        <v>2389.8300000000004</v>
      </c>
    </row>
    <row r="23" spans="1:10" ht="25.5">
      <c r="A23" s="107" t="s">
        <v>285</v>
      </c>
      <c r="B23" s="71" t="s">
        <v>160</v>
      </c>
      <c r="C23" s="71" t="s">
        <v>161</v>
      </c>
      <c r="D23" s="71" t="s">
        <v>171</v>
      </c>
      <c r="E23" s="71" t="s">
        <v>235</v>
      </c>
      <c r="F23" s="71"/>
      <c r="G23" s="176">
        <f>G24+G25</f>
        <v>1344.7</v>
      </c>
      <c r="H23" s="97">
        <f t="shared" si="0"/>
        <v>916.10000000000014</v>
      </c>
      <c r="I23" s="176">
        <f>I24+I25</f>
        <v>2260.8000000000002</v>
      </c>
    </row>
    <row r="24" spans="1:10">
      <c r="A24" s="107" t="s">
        <v>248</v>
      </c>
      <c r="B24" s="71" t="s">
        <v>160</v>
      </c>
      <c r="C24" s="71" t="s">
        <v>161</v>
      </c>
      <c r="D24" s="71" t="s">
        <v>171</v>
      </c>
      <c r="E24" s="71" t="s">
        <v>235</v>
      </c>
      <c r="F24" s="108" t="s">
        <v>165</v>
      </c>
      <c r="G24" s="176">
        <v>1067</v>
      </c>
      <c r="H24" s="97">
        <f t="shared" si="0"/>
        <v>669.40000000000009</v>
      </c>
      <c r="I24" s="176">
        <v>1736.4</v>
      </c>
    </row>
    <row r="25" spans="1:10" ht="38.25">
      <c r="A25" s="107" t="s">
        <v>252</v>
      </c>
      <c r="B25" s="71" t="s">
        <v>160</v>
      </c>
      <c r="C25" s="71" t="s">
        <v>161</v>
      </c>
      <c r="D25" s="71" t="s">
        <v>171</v>
      </c>
      <c r="E25" s="71" t="s">
        <v>235</v>
      </c>
      <c r="F25" s="108" t="s">
        <v>233</v>
      </c>
      <c r="G25" s="176">
        <v>277.7</v>
      </c>
      <c r="H25" s="97">
        <f t="shared" si="0"/>
        <v>246.7</v>
      </c>
      <c r="I25" s="176">
        <v>524.4</v>
      </c>
    </row>
    <row r="26" spans="1:10" ht="25.5">
      <c r="A26" s="107" t="s">
        <v>286</v>
      </c>
      <c r="B26" s="71" t="s">
        <v>160</v>
      </c>
      <c r="C26" s="71" t="s">
        <v>161</v>
      </c>
      <c r="D26" s="71" t="s">
        <v>171</v>
      </c>
      <c r="E26" s="71" t="s">
        <v>236</v>
      </c>
      <c r="F26" s="71"/>
      <c r="G26" s="176">
        <f>G27+G28+G29+G31+G32</f>
        <v>101</v>
      </c>
      <c r="H26" s="97">
        <f t="shared" si="0"/>
        <v>28.03</v>
      </c>
      <c r="I26" s="176">
        <f>I27+I28+I30+I31+I32</f>
        <v>129.03</v>
      </c>
    </row>
    <row r="27" spans="1:10" ht="25.5">
      <c r="A27" s="107" t="s">
        <v>253</v>
      </c>
      <c r="B27" s="71" t="s">
        <v>160</v>
      </c>
      <c r="C27" s="71" t="s">
        <v>161</v>
      </c>
      <c r="D27" s="71" t="s">
        <v>171</v>
      </c>
      <c r="E27" s="71" t="s">
        <v>236</v>
      </c>
      <c r="F27" s="109" t="s">
        <v>170</v>
      </c>
      <c r="G27" s="176">
        <v>13</v>
      </c>
      <c r="H27" s="97">
        <f t="shared" si="0"/>
        <v>0</v>
      </c>
      <c r="I27" s="176">
        <v>13</v>
      </c>
    </row>
    <row r="28" spans="1:10" ht="25.5">
      <c r="A28" s="107" t="s">
        <v>179</v>
      </c>
      <c r="B28" s="71" t="s">
        <v>160</v>
      </c>
      <c r="C28" s="71" t="s">
        <v>161</v>
      </c>
      <c r="D28" s="71" t="s">
        <v>171</v>
      </c>
      <c r="E28" s="71" t="s">
        <v>236</v>
      </c>
      <c r="F28" s="109">
        <v>244</v>
      </c>
      <c r="G28" s="176">
        <v>58</v>
      </c>
      <c r="H28" s="97">
        <f t="shared" si="0"/>
        <v>26.03</v>
      </c>
      <c r="I28" s="176">
        <v>84.03</v>
      </c>
    </row>
    <row r="29" spans="1:10" ht="76.5">
      <c r="A29" s="107" t="s">
        <v>254</v>
      </c>
      <c r="B29" s="71" t="s">
        <v>160</v>
      </c>
      <c r="C29" s="71" t="s">
        <v>161</v>
      </c>
      <c r="D29" s="71" t="s">
        <v>171</v>
      </c>
      <c r="E29" s="71" t="s">
        <v>236</v>
      </c>
      <c r="F29" s="108" t="s">
        <v>255</v>
      </c>
      <c r="G29" s="176">
        <v>2</v>
      </c>
      <c r="H29" s="97">
        <f t="shared" si="0"/>
        <v>-2</v>
      </c>
      <c r="I29" s="176">
        <v>0</v>
      </c>
    </row>
    <row r="30" spans="1:10">
      <c r="A30" s="107" t="s">
        <v>174</v>
      </c>
      <c r="B30" s="71" t="s">
        <v>160</v>
      </c>
      <c r="C30" s="71" t="s">
        <v>161</v>
      </c>
      <c r="D30" s="71" t="s">
        <v>171</v>
      </c>
      <c r="E30" s="71" t="s">
        <v>236</v>
      </c>
      <c r="F30" s="108" t="s">
        <v>175</v>
      </c>
      <c r="G30" s="176">
        <v>0</v>
      </c>
      <c r="H30" s="97">
        <f t="shared" ref="H30" si="1">I30-G30</f>
        <v>17</v>
      </c>
      <c r="I30" s="176">
        <v>17</v>
      </c>
    </row>
    <row r="31" spans="1:10">
      <c r="A31" s="107" t="s">
        <v>256</v>
      </c>
      <c r="B31" s="71" t="s">
        <v>160</v>
      </c>
      <c r="C31" s="71" t="s">
        <v>161</v>
      </c>
      <c r="D31" s="71" t="s">
        <v>171</v>
      </c>
      <c r="E31" s="71" t="s">
        <v>236</v>
      </c>
      <c r="F31" s="108" t="s">
        <v>176</v>
      </c>
      <c r="G31" s="176">
        <v>13</v>
      </c>
      <c r="H31" s="97">
        <f t="shared" si="0"/>
        <v>-5</v>
      </c>
      <c r="I31" s="176">
        <v>8</v>
      </c>
    </row>
    <row r="32" spans="1:10">
      <c r="A32" s="107" t="s">
        <v>320</v>
      </c>
      <c r="B32" s="71" t="s">
        <v>160</v>
      </c>
      <c r="C32" s="71" t="s">
        <v>161</v>
      </c>
      <c r="D32" s="71" t="s">
        <v>171</v>
      </c>
      <c r="E32" s="71" t="s">
        <v>236</v>
      </c>
      <c r="F32" s="108" t="s">
        <v>298</v>
      </c>
      <c r="G32" s="176">
        <v>15</v>
      </c>
      <c r="H32" s="97">
        <f t="shared" si="0"/>
        <v>-8</v>
      </c>
      <c r="I32" s="176">
        <v>7</v>
      </c>
    </row>
    <row r="33" spans="1:10">
      <c r="A33" s="100" t="s">
        <v>403</v>
      </c>
      <c r="B33" s="71" t="s">
        <v>160</v>
      </c>
      <c r="C33" s="71" t="s">
        <v>161</v>
      </c>
      <c r="D33" s="71" t="s">
        <v>398</v>
      </c>
      <c r="E33" s="71"/>
      <c r="F33" s="71"/>
      <c r="G33" s="176">
        <f>G34</f>
        <v>5</v>
      </c>
      <c r="H33" s="97">
        <f t="shared" si="0"/>
        <v>-3</v>
      </c>
      <c r="I33" s="176">
        <f>I34</f>
        <v>2</v>
      </c>
    </row>
    <row r="34" spans="1:10">
      <c r="A34" s="217" t="s">
        <v>402</v>
      </c>
      <c r="B34" s="71" t="s">
        <v>160</v>
      </c>
      <c r="C34" s="71" t="s">
        <v>161</v>
      </c>
      <c r="D34" s="71" t="s">
        <v>398</v>
      </c>
      <c r="E34" s="71" t="s">
        <v>261</v>
      </c>
      <c r="F34" s="71"/>
      <c r="G34" s="176">
        <f>G35</f>
        <v>5</v>
      </c>
      <c r="H34" s="97">
        <f t="shared" si="0"/>
        <v>-3</v>
      </c>
      <c r="I34" s="176">
        <f>I35</f>
        <v>2</v>
      </c>
    </row>
    <row r="35" spans="1:10">
      <c r="A35" s="216" t="s">
        <v>401</v>
      </c>
      <c r="B35" s="71" t="s">
        <v>160</v>
      </c>
      <c r="C35" s="71" t="s">
        <v>161</v>
      </c>
      <c r="D35" s="71" t="s">
        <v>398</v>
      </c>
      <c r="E35" s="71" t="s">
        <v>399</v>
      </c>
      <c r="F35" s="67" t="s">
        <v>400</v>
      </c>
      <c r="G35" s="176">
        <v>5</v>
      </c>
      <c r="H35" s="97">
        <f t="shared" si="0"/>
        <v>-3</v>
      </c>
      <c r="I35" s="176">
        <v>2</v>
      </c>
      <c r="J35" s="25" t="s">
        <v>257</v>
      </c>
    </row>
    <row r="36" spans="1:10">
      <c r="A36" s="100" t="s">
        <v>188</v>
      </c>
      <c r="B36" s="71" t="s">
        <v>160</v>
      </c>
      <c r="C36" s="71" t="s">
        <v>163</v>
      </c>
      <c r="D36" s="71"/>
      <c r="E36" s="71"/>
      <c r="F36" s="71"/>
      <c r="G36" s="176">
        <f>G37</f>
        <v>82.5</v>
      </c>
      <c r="H36" s="97">
        <f t="shared" si="0"/>
        <v>62.199999999999989</v>
      </c>
      <c r="I36" s="176">
        <f>I37</f>
        <v>144.69999999999999</v>
      </c>
    </row>
    <row r="37" spans="1:10">
      <c r="A37" s="100" t="s">
        <v>70</v>
      </c>
      <c r="B37" s="71" t="s">
        <v>160</v>
      </c>
      <c r="C37" s="71" t="s">
        <v>163</v>
      </c>
      <c r="D37" s="71" t="s">
        <v>168</v>
      </c>
      <c r="E37" s="71"/>
      <c r="F37" s="71"/>
      <c r="G37" s="176">
        <f>G38</f>
        <v>82.5</v>
      </c>
      <c r="H37" s="97">
        <f t="shared" si="0"/>
        <v>62.199999999999989</v>
      </c>
      <c r="I37" s="176">
        <f>I38</f>
        <v>144.69999999999999</v>
      </c>
    </row>
    <row r="38" spans="1:10" ht="76.5">
      <c r="A38" s="110" t="s">
        <v>287</v>
      </c>
      <c r="B38" s="71" t="s">
        <v>160</v>
      </c>
      <c r="C38" s="71" t="s">
        <v>163</v>
      </c>
      <c r="D38" s="71" t="s">
        <v>168</v>
      </c>
      <c r="E38" s="71" t="s">
        <v>258</v>
      </c>
      <c r="F38" s="71"/>
      <c r="G38" s="176">
        <f>G39+G40+G41</f>
        <v>82.5</v>
      </c>
      <c r="H38" s="97">
        <f t="shared" si="0"/>
        <v>62.199999999999989</v>
      </c>
      <c r="I38" s="176">
        <f>I39+I40+I41</f>
        <v>144.69999999999999</v>
      </c>
    </row>
    <row r="39" spans="1:10">
      <c r="A39" s="107" t="s">
        <v>248</v>
      </c>
      <c r="B39" s="71" t="s">
        <v>160</v>
      </c>
      <c r="C39" s="71" t="s">
        <v>163</v>
      </c>
      <c r="D39" s="71" t="s">
        <v>168</v>
      </c>
      <c r="E39" s="71" t="s">
        <v>258</v>
      </c>
      <c r="F39" s="108" t="s">
        <v>165</v>
      </c>
      <c r="G39" s="176">
        <v>61.5</v>
      </c>
      <c r="H39" s="97">
        <f t="shared" si="0"/>
        <v>47.7</v>
      </c>
      <c r="I39" s="176">
        <v>109.2</v>
      </c>
      <c r="J39" s="25" t="s">
        <v>259</v>
      </c>
    </row>
    <row r="40" spans="1:10" ht="38.25">
      <c r="A40" s="107" t="s">
        <v>252</v>
      </c>
      <c r="B40" s="71" t="s">
        <v>160</v>
      </c>
      <c r="C40" s="71" t="s">
        <v>163</v>
      </c>
      <c r="D40" s="71" t="s">
        <v>168</v>
      </c>
      <c r="E40" s="71" t="s">
        <v>258</v>
      </c>
      <c r="F40" s="108" t="s">
        <v>233</v>
      </c>
      <c r="G40" s="176">
        <v>19</v>
      </c>
      <c r="H40" s="97">
        <f t="shared" si="0"/>
        <v>13.5</v>
      </c>
      <c r="I40" s="176">
        <v>32.5</v>
      </c>
      <c r="J40" s="25" t="s">
        <v>259</v>
      </c>
    </row>
    <row r="41" spans="1:10" ht="25.5">
      <c r="A41" s="110" t="s">
        <v>179</v>
      </c>
      <c r="B41" s="71" t="s">
        <v>160</v>
      </c>
      <c r="C41" s="71" t="s">
        <v>163</v>
      </c>
      <c r="D41" s="71" t="s">
        <v>168</v>
      </c>
      <c r="E41" s="71" t="s">
        <v>258</v>
      </c>
      <c r="F41" s="71" t="s">
        <v>173</v>
      </c>
      <c r="G41" s="176">
        <v>2</v>
      </c>
      <c r="H41" s="97">
        <f t="shared" si="0"/>
        <v>1</v>
      </c>
      <c r="I41" s="176">
        <v>3</v>
      </c>
      <c r="J41" s="25" t="s">
        <v>259</v>
      </c>
    </row>
    <row r="42" spans="1:10">
      <c r="A42" s="191" t="s">
        <v>356</v>
      </c>
      <c r="B42" s="71" t="s">
        <v>160</v>
      </c>
      <c r="C42" s="71" t="s">
        <v>168</v>
      </c>
      <c r="D42" s="71"/>
      <c r="E42" s="71"/>
      <c r="F42" s="71"/>
      <c r="G42" s="176"/>
      <c r="H42" s="97">
        <f t="shared" ref="H42" si="2">I42-G42</f>
        <v>5</v>
      </c>
      <c r="I42" s="176">
        <f>I43+I46</f>
        <v>5</v>
      </c>
    </row>
    <row r="43" spans="1:10" ht="25.5">
      <c r="A43" s="191" t="s">
        <v>359</v>
      </c>
      <c r="B43" s="71" t="s">
        <v>160</v>
      </c>
      <c r="C43" s="71" t="s">
        <v>168</v>
      </c>
      <c r="D43" s="71" t="s">
        <v>357</v>
      </c>
      <c r="E43" s="71" t="s">
        <v>358</v>
      </c>
      <c r="F43" s="71"/>
      <c r="G43" s="176"/>
      <c r="H43" s="97">
        <f t="shared" ref="H43:H45" si="3">I43-G43</f>
        <v>2.5</v>
      </c>
      <c r="I43" s="176">
        <f>I44</f>
        <v>2.5</v>
      </c>
    </row>
    <row r="44" spans="1:10" ht="25.5">
      <c r="A44" s="110" t="s">
        <v>179</v>
      </c>
      <c r="B44" s="71" t="s">
        <v>160</v>
      </c>
      <c r="C44" s="71" t="s">
        <v>168</v>
      </c>
      <c r="D44" s="71" t="s">
        <v>357</v>
      </c>
      <c r="E44" s="71" t="s">
        <v>358</v>
      </c>
      <c r="F44" s="71" t="s">
        <v>173</v>
      </c>
      <c r="G44" s="176"/>
      <c r="H44" s="97">
        <f t="shared" si="3"/>
        <v>2.5</v>
      </c>
      <c r="I44" s="176">
        <v>2.5</v>
      </c>
    </row>
    <row r="45" spans="1:10" ht="25.5">
      <c r="A45" s="191" t="s">
        <v>360</v>
      </c>
      <c r="B45" s="71" t="s">
        <v>160</v>
      </c>
      <c r="C45" s="71" t="s">
        <v>168</v>
      </c>
      <c r="D45" s="71" t="s">
        <v>357</v>
      </c>
      <c r="E45" s="71" t="s">
        <v>361</v>
      </c>
      <c r="F45" s="71"/>
      <c r="G45" s="176"/>
      <c r="H45" s="97">
        <f t="shared" si="3"/>
        <v>2.5</v>
      </c>
      <c r="I45" s="176">
        <f>I46</f>
        <v>2.5</v>
      </c>
    </row>
    <row r="46" spans="1:10" ht="25.5">
      <c r="A46" s="110" t="s">
        <v>179</v>
      </c>
      <c r="B46" s="71" t="s">
        <v>160</v>
      </c>
      <c r="C46" s="71" t="s">
        <v>168</v>
      </c>
      <c r="D46" s="71" t="s">
        <v>357</v>
      </c>
      <c r="E46" s="71" t="s">
        <v>361</v>
      </c>
      <c r="F46" s="71" t="s">
        <v>173</v>
      </c>
      <c r="G46" s="176"/>
      <c r="H46" s="97">
        <v>2.5</v>
      </c>
      <c r="I46" s="176">
        <v>2.5</v>
      </c>
    </row>
    <row r="47" spans="1:10" hidden="1">
      <c r="A47" s="191" t="s">
        <v>356</v>
      </c>
      <c r="B47" s="71" t="s">
        <v>160</v>
      </c>
      <c r="C47" s="71" t="s">
        <v>168</v>
      </c>
      <c r="D47" s="71"/>
      <c r="E47" s="71"/>
      <c r="F47" s="71"/>
      <c r="G47" s="176"/>
      <c r="H47" s="97"/>
      <c r="I47" s="176"/>
    </row>
    <row r="48" spans="1:10" hidden="1">
      <c r="A48" s="100" t="s">
        <v>46</v>
      </c>
      <c r="B48" s="71" t="s">
        <v>160</v>
      </c>
      <c r="C48" s="71" t="s">
        <v>172</v>
      </c>
      <c r="D48" s="71"/>
      <c r="E48" s="71"/>
      <c r="F48" s="71"/>
      <c r="G48" s="176">
        <f>G49</f>
        <v>9</v>
      </c>
      <c r="H48" s="97">
        <f t="shared" si="0"/>
        <v>-9</v>
      </c>
      <c r="I48" s="176">
        <f>I49</f>
        <v>0</v>
      </c>
    </row>
    <row r="49" spans="1:9" ht="25.5" hidden="1">
      <c r="A49" s="106" t="s">
        <v>260</v>
      </c>
      <c r="B49" s="71" t="s">
        <v>160</v>
      </c>
      <c r="C49" s="71" t="s">
        <v>172</v>
      </c>
      <c r="D49" s="71" t="s">
        <v>168</v>
      </c>
      <c r="E49" s="71" t="s">
        <v>261</v>
      </c>
      <c r="F49" s="71"/>
      <c r="G49" s="176">
        <f>G50</f>
        <v>9</v>
      </c>
      <c r="H49" s="97">
        <f t="shared" si="0"/>
        <v>-9</v>
      </c>
      <c r="I49" s="176">
        <f>I50</f>
        <v>0</v>
      </c>
    </row>
    <row r="50" spans="1:9" ht="25.5" hidden="1">
      <c r="A50" s="106" t="s">
        <v>179</v>
      </c>
      <c r="B50" s="71" t="s">
        <v>160</v>
      </c>
      <c r="C50" s="71" t="s">
        <v>172</v>
      </c>
      <c r="D50" s="71" t="s">
        <v>168</v>
      </c>
      <c r="E50" s="71" t="s">
        <v>261</v>
      </c>
      <c r="F50" s="71" t="s">
        <v>173</v>
      </c>
      <c r="G50" s="176">
        <v>9</v>
      </c>
      <c r="H50" s="97">
        <f t="shared" si="0"/>
        <v>-9</v>
      </c>
      <c r="I50" s="176">
        <v>0</v>
      </c>
    </row>
    <row r="51" spans="1:9">
      <c r="A51" s="100" t="s">
        <v>181</v>
      </c>
      <c r="B51" s="71" t="s">
        <v>160</v>
      </c>
      <c r="C51" s="71" t="s">
        <v>180</v>
      </c>
      <c r="D51" s="71"/>
      <c r="E51" s="71"/>
      <c r="F51" s="71"/>
      <c r="G51" s="176">
        <f>G52</f>
        <v>293.8</v>
      </c>
      <c r="H51" s="97">
        <f t="shared" si="0"/>
        <v>129.19999999999999</v>
      </c>
      <c r="I51" s="176">
        <f>I52</f>
        <v>423</v>
      </c>
    </row>
    <row r="52" spans="1:9">
      <c r="A52" s="100" t="s">
        <v>40</v>
      </c>
      <c r="B52" s="71" t="s">
        <v>160</v>
      </c>
      <c r="C52" s="71" t="s">
        <v>180</v>
      </c>
      <c r="D52" s="71" t="s">
        <v>180</v>
      </c>
      <c r="E52" s="71"/>
      <c r="F52" s="71"/>
      <c r="G52" s="176">
        <f>G54</f>
        <v>293.8</v>
      </c>
      <c r="H52" s="97">
        <f t="shared" si="0"/>
        <v>129.19999999999999</v>
      </c>
      <c r="I52" s="176">
        <f>I54</f>
        <v>423</v>
      </c>
    </row>
    <row r="53" spans="1:9">
      <c r="A53" s="106" t="s">
        <v>262</v>
      </c>
      <c r="B53" s="71" t="s">
        <v>160</v>
      </c>
      <c r="C53" s="71" t="s">
        <v>180</v>
      </c>
      <c r="D53" s="71" t="s">
        <v>180</v>
      </c>
      <c r="E53" s="71" t="s">
        <v>237</v>
      </c>
      <c r="F53" s="71"/>
      <c r="G53" s="176">
        <f>G54</f>
        <v>293.8</v>
      </c>
      <c r="H53" s="97">
        <f t="shared" si="0"/>
        <v>129.19999999999999</v>
      </c>
      <c r="I53" s="176">
        <f>I54</f>
        <v>423</v>
      </c>
    </row>
    <row r="54" spans="1:9" ht="25.5">
      <c r="A54" s="106" t="s">
        <v>263</v>
      </c>
      <c r="B54" s="71" t="s">
        <v>160</v>
      </c>
      <c r="C54" s="71" t="s">
        <v>180</v>
      </c>
      <c r="D54" s="71" t="s">
        <v>180</v>
      </c>
      <c r="E54" s="71" t="s">
        <v>238</v>
      </c>
      <c r="F54" s="71"/>
      <c r="G54" s="176">
        <f>G55+G58</f>
        <v>293.8</v>
      </c>
      <c r="H54" s="97">
        <f t="shared" si="0"/>
        <v>129.19999999999999</v>
      </c>
      <c r="I54" s="176">
        <f>I55+I58</f>
        <v>423</v>
      </c>
    </row>
    <row r="55" spans="1:9" ht="25.5">
      <c r="A55" s="107" t="s">
        <v>264</v>
      </c>
      <c r="B55" s="71" t="s">
        <v>160</v>
      </c>
      <c r="C55" s="71" t="s">
        <v>180</v>
      </c>
      <c r="D55" s="71" t="s">
        <v>180</v>
      </c>
      <c r="E55" s="71" t="s">
        <v>239</v>
      </c>
      <c r="F55" s="71"/>
      <c r="G55" s="176">
        <f>G56+G57</f>
        <v>293.8</v>
      </c>
      <c r="H55" s="97">
        <f t="shared" si="0"/>
        <v>129.19999999999999</v>
      </c>
      <c r="I55" s="176">
        <f>I56+I57</f>
        <v>423</v>
      </c>
    </row>
    <row r="56" spans="1:9">
      <c r="A56" s="107" t="s">
        <v>240</v>
      </c>
      <c r="B56" s="71" t="s">
        <v>160</v>
      </c>
      <c r="C56" s="71" t="s">
        <v>180</v>
      </c>
      <c r="D56" s="71" t="s">
        <v>180</v>
      </c>
      <c r="E56" s="71" t="s">
        <v>239</v>
      </c>
      <c r="F56" s="108" t="s">
        <v>178</v>
      </c>
      <c r="G56" s="176">
        <v>225.6</v>
      </c>
      <c r="H56" s="97">
        <f t="shared" ref="H56:H82" si="4">I56-G56</f>
        <v>99.299999999999983</v>
      </c>
      <c r="I56" s="176">
        <v>324.89999999999998</v>
      </c>
    </row>
    <row r="57" spans="1:9" ht="38.25">
      <c r="A57" s="107" t="s">
        <v>265</v>
      </c>
      <c r="B57" s="71" t="s">
        <v>160</v>
      </c>
      <c r="C57" s="71" t="s">
        <v>180</v>
      </c>
      <c r="D57" s="71" t="s">
        <v>180</v>
      </c>
      <c r="E57" s="71" t="s">
        <v>239</v>
      </c>
      <c r="F57" s="108" t="s">
        <v>241</v>
      </c>
      <c r="G57" s="176">
        <v>68.2</v>
      </c>
      <c r="H57" s="97">
        <f t="shared" si="4"/>
        <v>29.899999999999991</v>
      </c>
      <c r="I57" s="176">
        <v>98.1</v>
      </c>
    </row>
    <row r="58" spans="1:9" hidden="1">
      <c r="A58" s="106" t="s">
        <v>266</v>
      </c>
      <c r="B58" s="71" t="s">
        <v>160</v>
      </c>
      <c r="C58" s="71" t="s">
        <v>180</v>
      </c>
      <c r="D58" s="71" t="s">
        <v>180</v>
      </c>
      <c r="E58" s="71" t="s">
        <v>267</v>
      </c>
      <c r="F58" s="71"/>
      <c r="G58" s="176">
        <f>G59</f>
        <v>0</v>
      </c>
      <c r="H58" s="97">
        <f t="shared" si="4"/>
        <v>0</v>
      </c>
      <c r="I58" s="176">
        <f>I59</f>
        <v>0</v>
      </c>
    </row>
    <row r="59" spans="1:9" ht="25.5" hidden="1">
      <c r="A59" s="106" t="s">
        <v>179</v>
      </c>
      <c r="B59" s="71" t="s">
        <v>160</v>
      </c>
      <c r="C59" s="71" t="s">
        <v>180</v>
      </c>
      <c r="D59" s="71" t="s">
        <v>180</v>
      </c>
      <c r="E59" s="71" t="s">
        <v>267</v>
      </c>
      <c r="F59" s="71" t="s">
        <v>173</v>
      </c>
      <c r="G59" s="176">
        <v>0</v>
      </c>
      <c r="H59" s="97">
        <f t="shared" si="4"/>
        <v>0</v>
      </c>
      <c r="I59" s="176">
        <v>0</v>
      </c>
    </row>
    <row r="60" spans="1:9" ht="25.5">
      <c r="A60" s="100" t="s">
        <v>183</v>
      </c>
      <c r="B60" s="71" t="s">
        <v>160</v>
      </c>
      <c r="C60" s="71" t="s">
        <v>182</v>
      </c>
      <c r="D60" s="71"/>
      <c r="E60" s="71"/>
      <c r="F60" s="71"/>
      <c r="G60" s="176">
        <f>G62</f>
        <v>17.27</v>
      </c>
      <c r="H60" s="97">
        <f t="shared" si="4"/>
        <v>652.48447999999996</v>
      </c>
      <c r="I60" s="176">
        <f>I62</f>
        <v>669.75447999999994</v>
      </c>
    </row>
    <row r="61" spans="1:9">
      <c r="A61" s="100" t="s">
        <v>184</v>
      </c>
      <c r="B61" s="71" t="s">
        <v>160</v>
      </c>
      <c r="C61" s="71" t="s">
        <v>182</v>
      </c>
      <c r="D61" s="71" t="s">
        <v>161</v>
      </c>
      <c r="E61" s="71"/>
      <c r="F61" s="71"/>
      <c r="G61" s="176">
        <f>G62</f>
        <v>17.27</v>
      </c>
      <c r="H61" s="97">
        <f t="shared" si="4"/>
        <v>652.48447999999996</v>
      </c>
      <c r="I61" s="176">
        <f>I62</f>
        <v>669.75447999999994</v>
      </c>
    </row>
    <row r="62" spans="1:9">
      <c r="A62" s="106" t="s">
        <v>268</v>
      </c>
      <c r="B62" s="71" t="s">
        <v>160</v>
      </c>
      <c r="C62" s="71" t="s">
        <v>182</v>
      </c>
      <c r="D62" s="71" t="s">
        <v>161</v>
      </c>
      <c r="E62" s="71" t="s">
        <v>242</v>
      </c>
      <c r="F62" s="71"/>
      <c r="G62" s="176">
        <f>G63+G67</f>
        <v>17.27</v>
      </c>
      <c r="H62" s="97">
        <f t="shared" si="4"/>
        <v>652.48447999999996</v>
      </c>
      <c r="I62" s="176">
        <f>I63+I67</f>
        <v>669.75447999999994</v>
      </c>
    </row>
    <row r="63" spans="1:9" ht="25.5" hidden="1">
      <c r="A63" s="107" t="s">
        <v>264</v>
      </c>
      <c r="B63" s="71" t="s">
        <v>160</v>
      </c>
      <c r="C63" s="71" t="s">
        <v>182</v>
      </c>
      <c r="D63" s="71" t="s">
        <v>161</v>
      </c>
      <c r="E63" s="105" t="s">
        <v>299</v>
      </c>
      <c r="F63" s="196"/>
      <c r="G63" s="176">
        <f>G64+G65</f>
        <v>0</v>
      </c>
      <c r="H63" s="97"/>
      <c r="I63" s="176">
        <f>I64+I65</f>
        <v>0</v>
      </c>
    </row>
    <row r="64" spans="1:9" s="195" customFormat="1" hidden="1">
      <c r="A64" s="107" t="s">
        <v>240</v>
      </c>
      <c r="B64" s="71" t="s">
        <v>160</v>
      </c>
      <c r="C64" s="71" t="s">
        <v>182</v>
      </c>
      <c r="D64" s="71" t="s">
        <v>161</v>
      </c>
      <c r="E64" s="105" t="s">
        <v>299</v>
      </c>
      <c r="F64" s="196" t="s">
        <v>178</v>
      </c>
      <c r="G64" s="176"/>
      <c r="H64" s="194"/>
      <c r="I64" s="176"/>
    </row>
    <row r="65" spans="1:9" ht="38.25" hidden="1">
      <c r="A65" s="107" t="s">
        <v>265</v>
      </c>
      <c r="B65" s="71" t="s">
        <v>160</v>
      </c>
      <c r="C65" s="71" t="s">
        <v>182</v>
      </c>
      <c r="D65" s="71" t="s">
        <v>161</v>
      </c>
      <c r="E65" s="105" t="s">
        <v>299</v>
      </c>
      <c r="F65" s="71" t="s">
        <v>241</v>
      </c>
      <c r="G65" s="176"/>
      <c r="H65" s="97"/>
      <c r="I65" s="176"/>
    </row>
    <row r="66" spans="1:9">
      <c r="A66" s="106" t="s">
        <v>269</v>
      </c>
      <c r="B66" s="71" t="s">
        <v>160</v>
      </c>
      <c r="C66" s="71" t="s">
        <v>182</v>
      </c>
      <c r="D66" s="71" t="s">
        <v>161</v>
      </c>
      <c r="E66" s="71" t="s">
        <v>270</v>
      </c>
      <c r="F66" s="71"/>
      <c r="G66" s="176"/>
      <c r="H66" s="97">
        <f t="shared" si="4"/>
        <v>0</v>
      </c>
      <c r="I66" s="176"/>
    </row>
    <row r="67" spans="1:9" ht="25.5">
      <c r="A67" s="106" t="s">
        <v>179</v>
      </c>
      <c r="B67" s="71" t="s">
        <v>160</v>
      </c>
      <c r="C67" s="71" t="s">
        <v>182</v>
      </c>
      <c r="D67" s="71" t="s">
        <v>161</v>
      </c>
      <c r="E67" s="71" t="s">
        <v>270</v>
      </c>
      <c r="F67" s="71" t="s">
        <v>173</v>
      </c>
      <c r="G67" s="176">
        <v>17.27</v>
      </c>
      <c r="H67" s="97"/>
      <c r="I67" s="176">
        <v>669.75447999999994</v>
      </c>
    </row>
    <row r="68" spans="1:9" ht="51">
      <c r="A68" s="107" t="s">
        <v>304</v>
      </c>
      <c r="B68" s="71" t="s">
        <v>160</v>
      </c>
      <c r="C68" s="71" t="s">
        <v>182</v>
      </c>
      <c r="D68" s="71" t="s">
        <v>161</v>
      </c>
      <c r="E68" s="105" t="s">
        <v>299</v>
      </c>
      <c r="F68" s="71" t="s">
        <v>305</v>
      </c>
      <c r="G68" s="176"/>
      <c r="H68" s="97">
        <f t="shared" ref="H68" si="5">I68-G68</f>
        <v>962.2</v>
      </c>
      <c r="I68" s="176">
        <v>962.2</v>
      </c>
    </row>
    <row r="69" spans="1:9">
      <c r="A69" s="100" t="s">
        <v>185</v>
      </c>
      <c r="B69" s="71" t="s">
        <v>160</v>
      </c>
      <c r="C69" s="71" t="s">
        <v>177</v>
      </c>
      <c r="D69" s="71"/>
      <c r="E69" s="71"/>
      <c r="F69" s="71"/>
      <c r="G69" s="176">
        <f>G70+G73</f>
        <v>0</v>
      </c>
      <c r="H69" s="97">
        <f t="shared" si="4"/>
        <v>1269</v>
      </c>
      <c r="I69" s="176">
        <f>I70+I73</f>
        <v>1269</v>
      </c>
    </row>
    <row r="70" spans="1:9" hidden="1">
      <c r="A70" s="100" t="s">
        <v>111</v>
      </c>
      <c r="B70" s="71" t="s">
        <v>160</v>
      </c>
      <c r="C70" s="71" t="s">
        <v>177</v>
      </c>
      <c r="D70" s="71" t="s">
        <v>163</v>
      </c>
      <c r="E70" s="71"/>
      <c r="F70" s="71"/>
      <c r="G70" s="176">
        <f>G71</f>
        <v>0</v>
      </c>
      <c r="H70" s="97">
        <f t="shared" si="4"/>
        <v>0</v>
      </c>
      <c r="I70" s="176">
        <f>I71</f>
        <v>0</v>
      </c>
    </row>
    <row r="71" spans="1:9" ht="25.5" hidden="1">
      <c r="A71" s="70" t="s">
        <v>271</v>
      </c>
      <c r="B71" s="71" t="s">
        <v>160</v>
      </c>
      <c r="C71" s="71" t="s">
        <v>177</v>
      </c>
      <c r="D71" s="71" t="s">
        <v>163</v>
      </c>
      <c r="E71" s="71" t="s">
        <v>245</v>
      </c>
      <c r="F71" s="71"/>
      <c r="G71" s="176"/>
      <c r="H71" s="97">
        <f t="shared" si="4"/>
        <v>0</v>
      </c>
      <c r="I71" s="176"/>
    </row>
    <row r="72" spans="1:9" ht="25.5" hidden="1">
      <c r="A72" s="106" t="s">
        <v>179</v>
      </c>
      <c r="B72" s="71" t="s">
        <v>160</v>
      </c>
      <c r="C72" s="71" t="s">
        <v>177</v>
      </c>
      <c r="D72" s="71" t="s">
        <v>163</v>
      </c>
      <c r="E72" s="71" t="s">
        <v>245</v>
      </c>
      <c r="F72" s="71" t="s">
        <v>173</v>
      </c>
      <c r="G72" s="176"/>
      <c r="H72" s="97">
        <f t="shared" si="4"/>
        <v>0</v>
      </c>
      <c r="I72" s="176"/>
    </row>
    <row r="73" spans="1:9">
      <c r="A73" s="100" t="s">
        <v>115</v>
      </c>
      <c r="B73" s="71" t="s">
        <v>160</v>
      </c>
      <c r="C73" s="71" t="s">
        <v>177</v>
      </c>
      <c r="D73" s="71" t="s">
        <v>172</v>
      </c>
      <c r="E73" s="71"/>
      <c r="F73" s="71"/>
      <c r="G73" s="176">
        <f>G75</f>
        <v>0</v>
      </c>
      <c r="H73" s="97">
        <f t="shared" si="4"/>
        <v>1269</v>
      </c>
      <c r="I73" s="176">
        <f>I75</f>
        <v>1269</v>
      </c>
    </row>
    <row r="74" spans="1:9" ht="51">
      <c r="A74" s="70" t="s">
        <v>278</v>
      </c>
      <c r="B74" s="71" t="s">
        <v>160</v>
      </c>
      <c r="C74" s="71" t="s">
        <v>177</v>
      </c>
      <c r="D74" s="71" t="s">
        <v>172</v>
      </c>
      <c r="E74" s="71"/>
      <c r="F74" s="71"/>
      <c r="G74" s="176">
        <f>G75</f>
        <v>0</v>
      </c>
      <c r="H74" s="97">
        <f t="shared" si="4"/>
        <v>1269</v>
      </c>
      <c r="I74" s="176">
        <f>I75</f>
        <v>1269</v>
      </c>
    </row>
    <row r="75" spans="1:9">
      <c r="A75" s="70" t="s">
        <v>272</v>
      </c>
      <c r="B75" s="71" t="s">
        <v>160</v>
      </c>
      <c r="C75" s="71" t="s">
        <v>177</v>
      </c>
      <c r="D75" s="71" t="s">
        <v>172</v>
      </c>
      <c r="E75" s="71" t="s">
        <v>243</v>
      </c>
      <c r="F75" s="71"/>
      <c r="G75" s="176">
        <f>G76</f>
        <v>0</v>
      </c>
      <c r="H75" s="97">
        <f t="shared" si="4"/>
        <v>1269</v>
      </c>
      <c r="I75" s="176">
        <f>I76</f>
        <v>1269</v>
      </c>
    </row>
    <row r="76" spans="1:9" ht="25.5">
      <c r="A76" s="106" t="s">
        <v>273</v>
      </c>
      <c r="B76" s="71" t="s">
        <v>160</v>
      </c>
      <c r="C76" s="71" t="s">
        <v>177</v>
      </c>
      <c r="D76" s="71" t="s">
        <v>172</v>
      </c>
      <c r="E76" s="71" t="s">
        <v>244</v>
      </c>
      <c r="F76" s="71"/>
      <c r="G76" s="176">
        <f>G77</f>
        <v>0</v>
      </c>
      <c r="H76" s="97">
        <f t="shared" si="4"/>
        <v>1269</v>
      </c>
      <c r="I76" s="176">
        <f>I77</f>
        <v>1269</v>
      </c>
    </row>
    <row r="77" spans="1:9" ht="25.5">
      <c r="A77" s="107" t="s">
        <v>274</v>
      </c>
      <c r="B77" s="71" t="s">
        <v>160</v>
      </c>
      <c r="C77" s="71" t="s">
        <v>177</v>
      </c>
      <c r="D77" s="71" t="s">
        <v>172</v>
      </c>
      <c r="E77" s="71" t="s">
        <v>275</v>
      </c>
      <c r="F77" s="71"/>
      <c r="G77" s="176">
        <f>G78+G79</f>
        <v>0</v>
      </c>
      <c r="H77" s="97">
        <f t="shared" si="4"/>
        <v>1269</v>
      </c>
      <c r="I77" s="176">
        <f>I78+I79</f>
        <v>1269</v>
      </c>
    </row>
    <row r="78" spans="1:9">
      <c r="A78" s="107" t="s">
        <v>240</v>
      </c>
      <c r="B78" s="71" t="s">
        <v>160</v>
      </c>
      <c r="C78" s="71" t="s">
        <v>177</v>
      </c>
      <c r="D78" s="71" t="s">
        <v>172</v>
      </c>
      <c r="E78" s="71" t="s">
        <v>275</v>
      </c>
      <c r="F78" s="108" t="s">
        <v>178</v>
      </c>
      <c r="G78" s="176">
        <v>0</v>
      </c>
      <c r="H78" s="97">
        <f t="shared" si="4"/>
        <v>974.6</v>
      </c>
      <c r="I78" s="176">
        <v>974.6</v>
      </c>
    </row>
    <row r="79" spans="1:9" ht="38.25">
      <c r="A79" s="107" t="s">
        <v>265</v>
      </c>
      <c r="B79" s="71" t="s">
        <v>160</v>
      </c>
      <c r="C79" s="71" t="s">
        <v>177</v>
      </c>
      <c r="D79" s="71" t="s">
        <v>172</v>
      </c>
      <c r="E79" s="71" t="s">
        <v>275</v>
      </c>
      <c r="F79" s="108" t="s">
        <v>241</v>
      </c>
      <c r="G79" s="176">
        <v>0</v>
      </c>
      <c r="H79" s="97">
        <f t="shared" si="4"/>
        <v>294.39999999999998</v>
      </c>
      <c r="I79" s="176">
        <v>294.39999999999998</v>
      </c>
    </row>
    <row r="80" spans="1:9">
      <c r="A80" s="70" t="s">
        <v>186</v>
      </c>
      <c r="B80" s="71" t="s">
        <v>160</v>
      </c>
      <c r="C80" s="71" t="s">
        <v>187</v>
      </c>
      <c r="D80" s="71" t="s">
        <v>187</v>
      </c>
      <c r="E80" s="71" t="s">
        <v>307</v>
      </c>
      <c r="F80" s="71" t="s">
        <v>164</v>
      </c>
      <c r="G80" s="176">
        <f>G81</f>
        <v>64.73</v>
      </c>
      <c r="H80" s="97">
        <f t="shared" si="4"/>
        <v>-64.73</v>
      </c>
      <c r="I80" s="176"/>
    </row>
    <row r="81" spans="1:9">
      <c r="A81" s="70" t="s">
        <v>186</v>
      </c>
      <c r="B81" s="70"/>
      <c r="C81" s="71"/>
      <c r="D81" s="71"/>
      <c r="E81" s="71"/>
      <c r="F81" s="71"/>
      <c r="G81" s="176">
        <v>64.73</v>
      </c>
      <c r="H81" s="97">
        <f t="shared" si="4"/>
        <v>-64.73</v>
      </c>
      <c r="I81" s="176"/>
    </row>
    <row r="82" spans="1:9">
      <c r="A82" s="286" t="s">
        <v>31</v>
      </c>
      <c r="B82" s="286"/>
      <c r="C82" s="286"/>
      <c r="D82" s="286"/>
      <c r="E82" s="286"/>
      <c r="F82" s="286"/>
      <c r="G82" s="97">
        <f>G7+G36+G49+G51+G60+G69+G81</f>
        <v>2671.5</v>
      </c>
      <c r="H82" s="97">
        <f t="shared" si="4"/>
        <v>3948.9844800000001</v>
      </c>
      <c r="I82" s="97">
        <f>I7+I36+I42+I51+I60+I68+I69</f>
        <v>6620.4844800000001</v>
      </c>
    </row>
    <row r="83" spans="1:9">
      <c r="G83" s="111"/>
    </row>
    <row r="89" spans="1:9">
      <c r="H89" s="114"/>
      <c r="I89" s="115"/>
    </row>
  </sheetData>
  <mergeCells count="4">
    <mergeCell ref="K1:L1"/>
    <mergeCell ref="A3:H3"/>
    <mergeCell ref="A82:F82"/>
    <mergeCell ref="E1:J1"/>
  </mergeCells>
  <pageMargins left="1.1417322834645669" right="0.19685039370078741" top="0.59055118110236227" bottom="0.27559055118110237" header="0.31496062992125984" footer="0.31496062992125984"/>
  <pageSetup paperSize="9" scale="74" fitToHeight="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88"/>
  <sheetViews>
    <sheetView workbookViewId="0">
      <selection activeCell="E9" sqref="E9"/>
    </sheetView>
  </sheetViews>
  <sheetFormatPr defaultColWidth="36" defaultRowHeight="12.75"/>
  <cols>
    <col min="1" max="1" width="57.7109375" style="22" customWidth="1"/>
    <col min="2" max="2" width="7.42578125" style="24" customWidth="1"/>
    <col min="3" max="3" width="6.7109375" style="24" customWidth="1"/>
    <col min="4" max="4" width="16.42578125" style="24" customWidth="1"/>
    <col min="5" max="5" width="8.85546875" style="24" customWidth="1"/>
    <col min="6" max="6" width="15.42578125" style="113" hidden="1" customWidth="1"/>
    <col min="7" max="7" width="16.140625" style="112" hidden="1" customWidth="1"/>
    <col min="8" max="8" width="17.140625" style="113" customWidth="1"/>
    <col min="9" max="9" width="9.140625" style="25" hidden="1" customWidth="1"/>
    <col min="10" max="252" width="9.140625" style="25" customWidth="1"/>
    <col min="253" max="253" width="3.5703125" style="25" customWidth="1"/>
    <col min="254" max="16384" width="36" style="25"/>
  </cols>
  <sheetData>
    <row r="1" spans="1:11" ht="119.25" customHeight="1">
      <c r="A1" s="18"/>
      <c r="B1" s="18"/>
      <c r="D1" s="282" t="s">
        <v>433</v>
      </c>
      <c r="E1" s="282"/>
      <c r="F1" s="282"/>
      <c r="G1" s="282"/>
      <c r="H1" s="282"/>
      <c r="I1" s="282"/>
      <c r="J1" s="283"/>
      <c r="K1" s="283"/>
    </row>
    <row r="2" spans="1:11" ht="16.5" customHeight="1">
      <c r="F2" s="92"/>
      <c r="G2" s="92"/>
      <c r="H2" s="92"/>
    </row>
    <row r="3" spans="1:11" s="27" customFormat="1" ht="80.25" customHeight="1">
      <c r="A3" s="284" t="s">
        <v>319</v>
      </c>
      <c r="B3" s="284"/>
      <c r="C3" s="284"/>
      <c r="D3" s="284"/>
      <c r="E3" s="284"/>
      <c r="F3" s="284"/>
      <c r="G3" s="284"/>
      <c r="H3" s="284"/>
    </row>
    <row r="4" spans="1:11" s="26" customFormat="1" ht="15.75">
      <c r="A4" s="94"/>
      <c r="B4" s="94"/>
      <c r="C4" s="94"/>
      <c r="D4" s="95"/>
      <c r="E4" s="96"/>
      <c r="F4" s="96"/>
      <c r="G4" s="96"/>
      <c r="H4" s="135" t="s">
        <v>289</v>
      </c>
    </row>
    <row r="5" spans="1:11" s="48" customFormat="1" ht="81.75" customHeight="1">
      <c r="A5" s="65" t="s">
        <v>61</v>
      </c>
      <c r="B5" s="67" t="s">
        <v>155</v>
      </c>
      <c r="C5" s="67" t="s">
        <v>156</v>
      </c>
      <c r="D5" s="67" t="s">
        <v>157</v>
      </c>
      <c r="E5" s="67" t="s">
        <v>158</v>
      </c>
      <c r="F5" s="197" t="s">
        <v>300</v>
      </c>
      <c r="G5" s="99" t="s">
        <v>6</v>
      </c>
      <c r="H5" s="99" t="s">
        <v>229</v>
      </c>
    </row>
    <row r="6" spans="1:11" s="47" customFormat="1">
      <c r="A6" s="98">
        <v>1</v>
      </c>
      <c r="B6" s="67" t="s">
        <v>62</v>
      </c>
      <c r="C6" s="67" t="s">
        <v>63</v>
      </c>
      <c r="D6" s="67" t="s">
        <v>64</v>
      </c>
      <c r="E6" s="67" t="s">
        <v>65</v>
      </c>
      <c r="F6" s="99">
        <v>8</v>
      </c>
      <c r="G6" s="99">
        <v>7</v>
      </c>
      <c r="H6" s="192">
        <v>7</v>
      </c>
    </row>
    <row r="7" spans="1:11" s="26" customFormat="1">
      <c r="A7" s="170" t="s">
        <v>159</v>
      </c>
      <c r="B7" s="171" t="s">
        <v>161</v>
      </c>
      <c r="C7" s="171" t="s">
        <v>231</v>
      </c>
      <c r="D7" s="171" t="s">
        <v>230</v>
      </c>
      <c r="E7" s="172"/>
      <c r="F7" s="193">
        <f>F8+F20+F33+F14</f>
        <v>2204.1999999999998</v>
      </c>
      <c r="G7" s="173">
        <f>H7-F7</f>
        <v>942.63000000000056</v>
      </c>
      <c r="H7" s="193">
        <f>H8+H20+H33+H14</f>
        <v>3146.8300000000004</v>
      </c>
    </row>
    <row r="8" spans="1:11" s="28" customFormat="1" ht="34.5" customHeight="1">
      <c r="A8" s="69" t="s">
        <v>162</v>
      </c>
      <c r="B8" s="67" t="s">
        <v>161</v>
      </c>
      <c r="C8" s="67" t="s">
        <v>163</v>
      </c>
      <c r="D8" s="67" t="s">
        <v>230</v>
      </c>
      <c r="E8" s="68" t="s">
        <v>192</v>
      </c>
      <c r="F8" s="176">
        <f>F9</f>
        <v>753.5</v>
      </c>
      <c r="G8" s="97">
        <f t="shared" ref="G8:G80" si="0">H8-F8</f>
        <v>1.5</v>
      </c>
      <c r="H8" s="176">
        <f>H9</f>
        <v>755</v>
      </c>
    </row>
    <row r="9" spans="1:11" s="26" customFormat="1" ht="50.25" customHeight="1">
      <c r="A9" s="70" t="s">
        <v>288</v>
      </c>
      <c r="B9" s="71" t="s">
        <v>161</v>
      </c>
      <c r="C9" s="71" t="s">
        <v>163</v>
      </c>
      <c r="D9" s="71" t="s">
        <v>232</v>
      </c>
      <c r="E9" s="71" t="s">
        <v>192</v>
      </c>
      <c r="F9" s="176">
        <f>F10</f>
        <v>753.5</v>
      </c>
      <c r="G9" s="97">
        <f t="shared" si="0"/>
        <v>1.5</v>
      </c>
      <c r="H9" s="176">
        <f>H10</f>
        <v>755</v>
      </c>
    </row>
    <row r="10" spans="1:11" s="26" customFormat="1" ht="17.25" customHeight="1">
      <c r="A10" s="70" t="s">
        <v>166</v>
      </c>
      <c r="B10" s="71" t="s">
        <v>161</v>
      </c>
      <c r="C10" s="71" t="s">
        <v>163</v>
      </c>
      <c r="D10" s="71" t="s">
        <v>246</v>
      </c>
      <c r="E10" s="71"/>
      <c r="F10" s="176">
        <f>F12+F13</f>
        <v>753.5</v>
      </c>
      <c r="G10" s="97">
        <f t="shared" si="0"/>
        <v>1.5</v>
      </c>
      <c r="H10" s="176">
        <f>H12+H13</f>
        <v>755</v>
      </c>
    </row>
    <row r="11" spans="1:11" s="26" customFormat="1" ht="25.5">
      <c r="A11" s="70" t="s">
        <v>276</v>
      </c>
      <c r="B11" s="71" t="s">
        <v>161</v>
      </c>
      <c r="C11" s="71" t="s">
        <v>163</v>
      </c>
      <c r="D11" s="71" t="s">
        <v>247</v>
      </c>
      <c r="E11" s="71"/>
      <c r="F11" s="176">
        <f>F12+F13</f>
        <v>753.5</v>
      </c>
      <c r="G11" s="97">
        <f t="shared" si="0"/>
        <v>1.5</v>
      </c>
      <c r="H11" s="176">
        <f>H12+H13</f>
        <v>755</v>
      </c>
    </row>
    <row r="12" spans="1:11" s="26" customFormat="1">
      <c r="A12" s="70" t="s">
        <v>248</v>
      </c>
      <c r="B12" s="71" t="s">
        <v>161</v>
      </c>
      <c r="C12" s="71" t="s">
        <v>163</v>
      </c>
      <c r="D12" s="71" t="s">
        <v>247</v>
      </c>
      <c r="E12" s="71" t="s">
        <v>165</v>
      </c>
      <c r="F12" s="176">
        <v>578.70000000000005</v>
      </c>
      <c r="G12" s="97">
        <f t="shared" si="0"/>
        <v>1.2999999999999545</v>
      </c>
      <c r="H12" s="176">
        <v>580</v>
      </c>
      <c r="K12" s="25"/>
    </row>
    <row r="13" spans="1:11" s="26" customFormat="1">
      <c r="A13" s="70" t="s">
        <v>249</v>
      </c>
      <c r="B13" s="71" t="s">
        <v>161</v>
      </c>
      <c r="C13" s="71" t="s">
        <v>163</v>
      </c>
      <c r="D13" s="71" t="s">
        <v>247</v>
      </c>
      <c r="E13" s="71" t="s">
        <v>233</v>
      </c>
      <c r="F13" s="176">
        <v>174.8</v>
      </c>
      <c r="G13" s="97">
        <f t="shared" si="0"/>
        <v>0.19999999999998863</v>
      </c>
      <c r="H13" s="176">
        <v>175</v>
      </c>
      <c r="K13" s="25"/>
    </row>
    <row r="14" spans="1:11" s="49" customFormat="1" ht="38.25" hidden="1">
      <c r="A14" s="101" t="s">
        <v>57</v>
      </c>
      <c r="B14" s="102" t="s">
        <v>167</v>
      </c>
      <c r="C14" s="102" t="s">
        <v>168</v>
      </c>
      <c r="D14" s="102" t="s">
        <v>230</v>
      </c>
      <c r="E14" s="102" t="s">
        <v>192</v>
      </c>
      <c r="F14" s="176"/>
      <c r="G14" s="97">
        <f>H1</f>
        <v>0</v>
      </c>
      <c r="H14" s="176"/>
      <c r="I14" s="26"/>
    </row>
    <row r="15" spans="1:11" s="49" customFormat="1" ht="42.75" hidden="1" customHeight="1">
      <c r="A15" s="101" t="s">
        <v>279</v>
      </c>
      <c r="B15" s="104" t="s">
        <v>161</v>
      </c>
      <c r="C15" s="104" t="s">
        <v>168</v>
      </c>
      <c r="D15" s="105" t="s">
        <v>232</v>
      </c>
      <c r="E15" s="72" t="s">
        <v>231</v>
      </c>
      <c r="F15" s="176"/>
      <c r="G15" s="97"/>
      <c r="H15" s="176"/>
      <c r="I15" s="26"/>
    </row>
    <row r="16" spans="1:11" s="49" customFormat="1" ht="30" hidden="1" customHeight="1">
      <c r="A16" s="103" t="s">
        <v>169</v>
      </c>
      <c r="B16" s="104" t="s">
        <v>161</v>
      </c>
      <c r="C16" s="104" t="s">
        <v>168</v>
      </c>
      <c r="D16" s="105" t="s">
        <v>246</v>
      </c>
      <c r="E16" s="72"/>
      <c r="F16" s="176"/>
      <c r="G16" s="97"/>
      <c r="H16" s="176"/>
      <c r="I16" s="26"/>
    </row>
    <row r="17" spans="1:9" s="49" customFormat="1" ht="40.5" hidden="1" customHeight="1">
      <c r="A17" s="103" t="s">
        <v>280</v>
      </c>
      <c r="B17" s="104" t="s">
        <v>161</v>
      </c>
      <c r="C17" s="104" t="s">
        <v>168</v>
      </c>
      <c r="D17" s="105" t="s">
        <v>246</v>
      </c>
      <c r="E17" s="72"/>
      <c r="F17" s="176"/>
      <c r="G17" s="97"/>
      <c r="H17" s="176"/>
      <c r="I17" s="26"/>
    </row>
    <row r="18" spans="1:9" s="49" customFormat="1" ht="40.5" hidden="1" customHeight="1">
      <c r="A18" s="103" t="s">
        <v>248</v>
      </c>
      <c r="B18" s="104" t="s">
        <v>161</v>
      </c>
      <c r="C18" s="104" t="s">
        <v>168</v>
      </c>
      <c r="D18" s="105" t="s">
        <v>281</v>
      </c>
      <c r="E18" s="72" t="s">
        <v>165</v>
      </c>
      <c r="F18" s="176"/>
      <c r="G18" s="97"/>
      <c r="H18" s="176"/>
      <c r="I18" s="26"/>
    </row>
    <row r="19" spans="1:9" s="49" customFormat="1" ht="40.5" hidden="1" customHeight="1">
      <c r="A19" s="103" t="s">
        <v>282</v>
      </c>
      <c r="B19" s="104" t="s">
        <v>161</v>
      </c>
      <c r="C19" s="104" t="s">
        <v>168</v>
      </c>
      <c r="D19" s="105" t="s">
        <v>281</v>
      </c>
      <c r="E19" s="72" t="s">
        <v>233</v>
      </c>
      <c r="F19" s="176"/>
      <c r="G19" s="97"/>
      <c r="H19" s="176"/>
      <c r="I19" s="26"/>
    </row>
    <row r="20" spans="1:9" s="49" customFormat="1" ht="54" customHeight="1">
      <c r="A20" s="70" t="s">
        <v>56</v>
      </c>
      <c r="B20" s="71" t="s">
        <v>161</v>
      </c>
      <c r="C20" s="71" t="s">
        <v>171</v>
      </c>
      <c r="D20" s="71"/>
      <c r="E20" s="71"/>
      <c r="F20" s="176">
        <f>F21</f>
        <v>1445.7</v>
      </c>
      <c r="G20" s="97">
        <f t="shared" si="0"/>
        <v>944.13000000000034</v>
      </c>
      <c r="H20" s="176">
        <f>H21</f>
        <v>2389.8300000000004</v>
      </c>
    </row>
    <row r="21" spans="1:9" ht="35.25" customHeight="1">
      <c r="A21" s="100" t="s">
        <v>250</v>
      </c>
      <c r="B21" s="71" t="s">
        <v>161</v>
      </c>
      <c r="C21" s="71" t="s">
        <v>171</v>
      </c>
      <c r="D21" s="71" t="s">
        <v>251</v>
      </c>
      <c r="E21" s="71"/>
      <c r="F21" s="176">
        <f>F22</f>
        <v>1445.7</v>
      </c>
      <c r="G21" s="97">
        <f t="shared" si="0"/>
        <v>944.13000000000034</v>
      </c>
      <c r="H21" s="176">
        <f>H22</f>
        <v>2389.8300000000004</v>
      </c>
    </row>
    <row r="22" spans="1:9" ht="51">
      <c r="A22" s="70" t="s">
        <v>277</v>
      </c>
      <c r="B22" s="71" t="s">
        <v>161</v>
      </c>
      <c r="C22" s="71" t="s">
        <v>171</v>
      </c>
      <c r="D22" s="71" t="s">
        <v>234</v>
      </c>
      <c r="E22" s="71"/>
      <c r="F22" s="176">
        <f>F23+F26</f>
        <v>1445.7</v>
      </c>
      <c r="G22" s="97">
        <f t="shared" si="0"/>
        <v>944.13000000000034</v>
      </c>
      <c r="H22" s="176">
        <f>H23+H26</f>
        <v>2389.8300000000004</v>
      </c>
    </row>
    <row r="23" spans="1:9" ht="25.5">
      <c r="A23" s="107" t="s">
        <v>285</v>
      </c>
      <c r="B23" s="71" t="s">
        <v>161</v>
      </c>
      <c r="C23" s="71" t="s">
        <v>171</v>
      </c>
      <c r="D23" s="71" t="s">
        <v>235</v>
      </c>
      <c r="E23" s="71"/>
      <c r="F23" s="176">
        <f>F24+F25</f>
        <v>1344.7</v>
      </c>
      <c r="G23" s="97">
        <f t="shared" si="0"/>
        <v>916.10000000000014</v>
      </c>
      <c r="H23" s="176">
        <f>H24+H25</f>
        <v>2260.8000000000002</v>
      </c>
    </row>
    <row r="24" spans="1:9">
      <c r="A24" s="107" t="s">
        <v>248</v>
      </c>
      <c r="B24" s="71" t="s">
        <v>161</v>
      </c>
      <c r="C24" s="71" t="s">
        <v>171</v>
      </c>
      <c r="D24" s="71" t="s">
        <v>235</v>
      </c>
      <c r="E24" s="108" t="s">
        <v>165</v>
      </c>
      <c r="F24" s="176">
        <v>1067</v>
      </c>
      <c r="G24" s="97">
        <f t="shared" si="0"/>
        <v>669.40000000000009</v>
      </c>
      <c r="H24" s="176">
        <v>1736.4</v>
      </c>
    </row>
    <row r="25" spans="1:9" ht="38.25">
      <c r="A25" s="107" t="s">
        <v>252</v>
      </c>
      <c r="B25" s="71" t="s">
        <v>161</v>
      </c>
      <c r="C25" s="71" t="s">
        <v>171</v>
      </c>
      <c r="D25" s="71" t="s">
        <v>235</v>
      </c>
      <c r="E25" s="108" t="s">
        <v>233</v>
      </c>
      <c r="F25" s="176">
        <v>277.7</v>
      </c>
      <c r="G25" s="97">
        <f t="shared" si="0"/>
        <v>246.7</v>
      </c>
      <c r="H25" s="176">
        <v>524.4</v>
      </c>
    </row>
    <row r="26" spans="1:9" ht="25.5">
      <c r="A26" s="107" t="s">
        <v>286</v>
      </c>
      <c r="B26" s="71" t="s">
        <v>161</v>
      </c>
      <c r="C26" s="71" t="s">
        <v>171</v>
      </c>
      <c r="D26" s="71" t="s">
        <v>236</v>
      </c>
      <c r="E26" s="71"/>
      <c r="F26" s="176">
        <f>F27+F28+F29+F31+F32+F30</f>
        <v>101</v>
      </c>
      <c r="G26" s="176">
        <f>G27+G28+G29+G31+G32+G30</f>
        <v>28.03</v>
      </c>
      <c r="H26" s="176">
        <f>H27+H28+H30+H31+H32</f>
        <v>129.03</v>
      </c>
    </row>
    <row r="27" spans="1:9" ht="25.5">
      <c r="A27" s="107" t="s">
        <v>253</v>
      </c>
      <c r="B27" s="71" t="s">
        <v>161</v>
      </c>
      <c r="C27" s="71" t="s">
        <v>171</v>
      </c>
      <c r="D27" s="71" t="s">
        <v>236</v>
      </c>
      <c r="E27" s="109" t="s">
        <v>170</v>
      </c>
      <c r="F27" s="176">
        <v>13</v>
      </c>
      <c r="G27" s="97">
        <f t="shared" si="0"/>
        <v>0</v>
      </c>
      <c r="H27" s="176">
        <v>13</v>
      </c>
    </row>
    <row r="28" spans="1:9" ht="25.5">
      <c r="A28" s="107" t="s">
        <v>179</v>
      </c>
      <c r="B28" s="71" t="s">
        <v>161</v>
      </c>
      <c r="C28" s="71" t="s">
        <v>171</v>
      </c>
      <c r="D28" s="71" t="s">
        <v>236</v>
      </c>
      <c r="E28" s="109">
        <v>244</v>
      </c>
      <c r="F28" s="176">
        <v>58</v>
      </c>
      <c r="G28" s="97">
        <f t="shared" si="0"/>
        <v>26.03</v>
      </c>
      <c r="H28" s="176">
        <v>84.03</v>
      </c>
    </row>
    <row r="29" spans="1:9" ht="76.5" hidden="1">
      <c r="A29" s="107" t="s">
        <v>254</v>
      </c>
      <c r="B29" s="71" t="s">
        <v>161</v>
      </c>
      <c r="C29" s="71" t="s">
        <v>171</v>
      </c>
      <c r="D29" s="71" t="s">
        <v>236</v>
      </c>
      <c r="E29" s="108" t="s">
        <v>255</v>
      </c>
      <c r="F29" s="176">
        <v>2</v>
      </c>
      <c r="G29" s="97">
        <f t="shared" si="0"/>
        <v>-2</v>
      </c>
      <c r="H29" s="176">
        <v>0</v>
      </c>
    </row>
    <row r="30" spans="1:9">
      <c r="A30" s="107" t="s">
        <v>174</v>
      </c>
      <c r="B30" s="71" t="s">
        <v>161</v>
      </c>
      <c r="C30" s="71" t="s">
        <v>171</v>
      </c>
      <c r="D30" s="71" t="s">
        <v>236</v>
      </c>
      <c r="E30" s="108" t="s">
        <v>175</v>
      </c>
      <c r="F30" s="176">
        <v>0</v>
      </c>
      <c r="G30" s="97">
        <f t="shared" ref="G30" si="1">H30-F30</f>
        <v>17</v>
      </c>
      <c r="H30" s="176">
        <v>17</v>
      </c>
    </row>
    <row r="31" spans="1:9">
      <c r="A31" s="107" t="s">
        <v>256</v>
      </c>
      <c r="B31" s="71" t="s">
        <v>161</v>
      </c>
      <c r="C31" s="71" t="s">
        <v>171</v>
      </c>
      <c r="D31" s="71" t="s">
        <v>236</v>
      </c>
      <c r="E31" s="108" t="s">
        <v>176</v>
      </c>
      <c r="F31" s="176">
        <v>13</v>
      </c>
      <c r="G31" s="97">
        <f t="shared" si="0"/>
        <v>-5</v>
      </c>
      <c r="H31" s="176">
        <v>8</v>
      </c>
    </row>
    <row r="32" spans="1:9">
      <c r="A32" s="107" t="s">
        <v>320</v>
      </c>
      <c r="B32" s="71" t="s">
        <v>161</v>
      </c>
      <c r="C32" s="71" t="s">
        <v>171</v>
      </c>
      <c r="D32" s="71" t="s">
        <v>236</v>
      </c>
      <c r="E32" s="108" t="s">
        <v>298</v>
      </c>
      <c r="F32" s="176">
        <v>15</v>
      </c>
      <c r="G32" s="97">
        <f t="shared" si="0"/>
        <v>-8</v>
      </c>
      <c r="H32" s="176">
        <v>7</v>
      </c>
    </row>
    <row r="33" spans="1:9">
      <c r="A33" s="100" t="s">
        <v>403</v>
      </c>
      <c r="B33" s="71" t="s">
        <v>161</v>
      </c>
      <c r="C33" s="71" t="s">
        <v>398</v>
      </c>
      <c r="D33" s="71"/>
      <c r="E33" s="71"/>
      <c r="F33" s="176">
        <f>F34</f>
        <v>5</v>
      </c>
      <c r="G33" s="97">
        <f t="shared" si="0"/>
        <v>-3</v>
      </c>
      <c r="H33" s="176">
        <f>H34</f>
        <v>2</v>
      </c>
    </row>
    <row r="34" spans="1:9">
      <c r="A34" s="217" t="s">
        <v>402</v>
      </c>
      <c r="B34" s="71" t="s">
        <v>161</v>
      </c>
      <c r="C34" s="71" t="s">
        <v>398</v>
      </c>
      <c r="D34" s="71" t="s">
        <v>261</v>
      </c>
      <c r="E34" s="71"/>
      <c r="F34" s="176">
        <f>F35</f>
        <v>5</v>
      </c>
      <c r="G34" s="97">
        <f t="shared" si="0"/>
        <v>-3</v>
      </c>
      <c r="H34" s="176">
        <f>H35</f>
        <v>2</v>
      </c>
    </row>
    <row r="35" spans="1:9">
      <c r="A35" s="216" t="s">
        <v>401</v>
      </c>
      <c r="B35" s="71" t="s">
        <v>161</v>
      </c>
      <c r="C35" s="71" t="s">
        <v>398</v>
      </c>
      <c r="D35" s="71" t="s">
        <v>399</v>
      </c>
      <c r="E35" s="67" t="s">
        <v>400</v>
      </c>
      <c r="F35" s="176">
        <v>5</v>
      </c>
      <c r="G35" s="97">
        <f t="shared" si="0"/>
        <v>-3</v>
      </c>
      <c r="H35" s="176">
        <v>2</v>
      </c>
      <c r="I35" s="25" t="s">
        <v>257</v>
      </c>
    </row>
    <row r="36" spans="1:9">
      <c r="A36" s="100" t="s">
        <v>188</v>
      </c>
      <c r="B36" s="71" t="s">
        <v>163</v>
      </c>
      <c r="C36" s="71"/>
      <c r="D36" s="71"/>
      <c r="E36" s="71"/>
      <c r="F36" s="176">
        <f>F37</f>
        <v>82.5</v>
      </c>
      <c r="G36" s="97">
        <f t="shared" si="0"/>
        <v>62.199999999999989</v>
      </c>
      <c r="H36" s="176">
        <f>H37</f>
        <v>144.69999999999999</v>
      </c>
    </row>
    <row r="37" spans="1:9">
      <c r="A37" s="100" t="s">
        <v>70</v>
      </c>
      <c r="B37" s="71" t="s">
        <v>163</v>
      </c>
      <c r="C37" s="71" t="s">
        <v>168</v>
      </c>
      <c r="D37" s="71"/>
      <c r="E37" s="71"/>
      <c r="F37" s="176">
        <f>F38</f>
        <v>82.5</v>
      </c>
      <c r="G37" s="97">
        <f t="shared" si="0"/>
        <v>62.199999999999989</v>
      </c>
      <c r="H37" s="176">
        <f>H38</f>
        <v>144.69999999999999</v>
      </c>
    </row>
    <row r="38" spans="1:9" ht="76.5">
      <c r="A38" s="110" t="s">
        <v>287</v>
      </c>
      <c r="B38" s="71" t="s">
        <v>163</v>
      </c>
      <c r="C38" s="71" t="s">
        <v>168</v>
      </c>
      <c r="D38" s="71" t="s">
        <v>258</v>
      </c>
      <c r="E38" s="71"/>
      <c r="F38" s="176">
        <f>F39+F40+F41</f>
        <v>82.5</v>
      </c>
      <c r="G38" s="97">
        <f t="shared" si="0"/>
        <v>62.199999999999989</v>
      </c>
      <c r="H38" s="176">
        <f>H39+H40+H41</f>
        <v>144.69999999999999</v>
      </c>
    </row>
    <row r="39" spans="1:9">
      <c r="A39" s="107" t="s">
        <v>248</v>
      </c>
      <c r="B39" s="71" t="s">
        <v>163</v>
      </c>
      <c r="C39" s="71" t="s">
        <v>168</v>
      </c>
      <c r="D39" s="71" t="s">
        <v>258</v>
      </c>
      <c r="E39" s="108" t="s">
        <v>165</v>
      </c>
      <c r="F39" s="176">
        <v>61.5</v>
      </c>
      <c r="G39" s="97">
        <f t="shared" si="0"/>
        <v>47.7</v>
      </c>
      <c r="H39" s="176">
        <v>109.2</v>
      </c>
      <c r="I39" s="25" t="s">
        <v>259</v>
      </c>
    </row>
    <row r="40" spans="1:9" ht="38.25">
      <c r="A40" s="107" t="s">
        <v>252</v>
      </c>
      <c r="B40" s="71" t="s">
        <v>163</v>
      </c>
      <c r="C40" s="71" t="s">
        <v>168</v>
      </c>
      <c r="D40" s="71" t="s">
        <v>258</v>
      </c>
      <c r="E40" s="108" t="s">
        <v>233</v>
      </c>
      <c r="F40" s="176">
        <v>19</v>
      </c>
      <c r="G40" s="97">
        <f t="shared" si="0"/>
        <v>13.5</v>
      </c>
      <c r="H40" s="176">
        <v>32.5</v>
      </c>
      <c r="I40" s="25" t="s">
        <v>259</v>
      </c>
    </row>
    <row r="41" spans="1:9" ht="25.5">
      <c r="A41" s="110" t="s">
        <v>179</v>
      </c>
      <c r="B41" s="71" t="s">
        <v>163</v>
      </c>
      <c r="C41" s="71" t="s">
        <v>168</v>
      </c>
      <c r="D41" s="71" t="s">
        <v>258</v>
      </c>
      <c r="E41" s="71" t="s">
        <v>173</v>
      </c>
      <c r="F41" s="176">
        <v>2</v>
      </c>
      <c r="G41" s="97">
        <f t="shared" si="0"/>
        <v>1</v>
      </c>
      <c r="H41" s="176">
        <v>3</v>
      </c>
      <c r="I41" s="25" t="s">
        <v>259</v>
      </c>
    </row>
    <row r="42" spans="1:9">
      <c r="A42" s="191" t="s">
        <v>356</v>
      </c>
      <c r="B42" s="71" t="s">
        <v>168</v>
      </c>
      <c r="C42" s="71" t="s">
        <v>357</v>
      </c>
      <c r="D42" s="71"/>
      <c r="E42" s="71"/>
      <c r="F42" s="176"/>
      <c r="G42" s="97"/>
      <c r="H42" s="176">
        <f>H43+H46</f>
        <v>5</v>
      </c>
    </row>
    <row r="43" spans="1:9" ht="25.5">
      <c r="A43" s="191" t="s">
        <v>359</v>
      </c>
      <c r="B43" s="71" t="s">
        <v>168</v>
      </c>
      <c r="C43" s="71" t="s">
        <v>357</v>
      </c>
      <c r="D43" s="71" t="s">
        <v>358</v>
      </c>
      <c r="E43" s="71"/>
      <c r="F43" s="176"/>
      <c r="G43" s="97"/>
      <c r="H43" s="176">
        <f>H44</f>
        <v>2.5</v>
      </c>
    </row>
    <row r="44" spans="1:9" ht="25.5">
      <c r="A44" s="110" t="s">
        <v>179</v>
      </c>
      <c r="B44" s="71" t="s">
        <v>168</v>
      </c>
      <c r="C44" s="71" t="s">
        <v>357</v>
      </c>
      <c r="D44" s="71" t="s">
        <v>358</v>
      </c>
      <c r="E44" s="71" t="s">
        <v>173</v>
      </c>
      <c r="F44" s="176"/>
      <c r="G44" s="97"/>
      <c r="H44" s="176">
        <v>2.5</v>
      </c>
    </row>
    <row r="45" spans="1:9" ht="25.5">
      <c r="A45" s="191" t="s">
        <v>360</v>
      </c>
      <c r="B45" s="71" t="s">
        <v>168</v>
      </c>
      <c r="C45" s="71" t="s">
        <v>357</v>
      </c>
      <c r="D45" s="71" t="s">
        <v>361</v>
      </c>
      <c r="E45" s="71"/>
      <c r="F45" s="176"/>
      <c r="G45" s="97"/>
      <c r="H45" s="176">
        <f>H46</f>
        <v>2.5</v>
      </c>
    </row>
    <row r="46" spans="1:9" ht="25.5">
      <c r="A46" s="110" t="s">
        <v>179</v>
      </c>
      <c r="B46" s="71" t="s">
        <v>168</v>
      </c>
      <c r="C46" s="71" t="s">
        <v>357</v>
      </c>
      <c r="D46" s="71" t="s">
        <v>361</v>
      </c>
      <c r="E46" s="71" t="s">
        <v>173</v>
      </c>
      <c r="F46" s="176"/>
      <c r="G46" s="97"/>
      <c r="H46" s="176">
        <v>2.5</v>
      </c>
    </row>
    <row r="47" spans="1:9" hidden="1">
      <c r="A47" s="100" t="s">
        <v>46</v>
      </c>
      <c r="B47" s="71" t="s">
        <v>172</v>
      </c>
      <c r="C47" s="71"/>
      <c r="D47" s="71"/>
      <c r="E47" s="71"/>
      <c r="F47" s="176">
        <f>F48</f>
        <v>9</v>
      </c>
      <c r="G47" s="97">
        <f t="shared" si="0"/>
        <v>-9</v>
      </c>
      <c r="H47" s="176">
        <f>H48</f>
        <v>0</v>
      </c>
    </row>
    <row r="48" spans="1:9" ht="25.5" hidden="1">
      <c r="A48" s="106" t="s">
        <v>260</v>
      </c>
      <c r="B48" s="71" t="s">
        <v>172</v>
      </c>
      <c r="C48" s="71" t="s">
        <v>168</v>
      </c>
      <c r="D48" s="71" t="s">
        <v>261</v>
      </c>
      <c r="E48" s="71"/>
      <c r="F48" s="176">
        <f>F49</f>
        <v>9</v>
      </c>
      <c r="G48" s="97">
        <f t="shared" si="0"/>
        <v>-9</v>
      </c>
      <c r="H48" s="176">
        <f>H49</f>
        <v>0</v>
      </c>
    </row>
    <row r="49" spans="1:8" ht="25.5" hidden="1">
      <c r="A49" s="106" t="s">
        <v>179</v>
      </c>
      <c r="B49" s="71" t="s">
        <v>172</v>
      </c>
      <c r="C49" s="71" t="s">
        <v>168</v>
      </c>
      <c r="D49" s="71" t="s">
        <v>261</v>
      </c>
      <c r="E49" s="71" t="s">
        <v>173</v>
      </c>
      <c r="F49" s="176">
        <v>9</v>
      </c>
      <c r="G49" s="97">
        <f t="shared" si="0"/>
        <v>-9</v>
      </c>
      <c r="H49" s="176">
        <v>0</v>
      </c>
    </row>
    <row r="50" spans="1:8">
      <c r="A50" s="100" t="s">
        <v>181</v>
      </c>
      <c r="B50" s="71" t="s">
        <v>180</v>
      </c>
      <c r="C50" s="71"/>
      <c r="D50" s="71"/>
      <c r="E50" s="71"/>
      <c r="F50" s="176">
        <f>F51</f>
        <v>293.8</v>
      </c>
      <c r="G50" s="97">
        <f t="shared" si="0"/>
        <v>129.19999999999999</v>
      </c>
      <c r="H50" s="176">
        <f>H51</f>
        <v>423</v>
      </c>
    </row>
    <row r="51" spans="1:8">
      <c r="A51" s="100" t="s">
        <v>40</v>
      </c>
      <c r="B51" s="71" t="s">
        <v>180</v>
      </c>
      <c r="C51" s="71" t="s">
        <v>180</v>
      </c>
      <c r="D51" s="71"/>
      <c r="E51" s="71"/>
      <c r="F51" s="176">
        <f>F53</f>
        <v>293.8</v>
      </c>
      <c r="G51" s="97">
        <f t="shared" si="0"/>
        <v>129.19999999999999</v>
      </c>
      <c r="H51" s="176">
        <f>H53</f>
        <v>423</v>
      </c>
    </row>
    <row r="52" spans="1:8">
      <c r="A52" s="106" t="s">
        <v>262</v>
      </c>
      <c r="B52" s="71" t="s">
        <v>180</v>
      </c>
      <c r="C52" s="71" t="s">
        <v>180</v>
      </c>
      <c r="D52" s="71" t="s">
        <v>237</v>
      </c>
      <c r="E52" s="71"/>
      <c r="F52" s="176">
        <f>F53</f>
        <v>293.8</v>
      </c>
      <c r="G52" s="97">
        <f t="shared" si="0"/>
        <v>129.19999999999999</v>
      </c>
      <c r="H52" s="176">
        <f>H53</f>
        <v>423</v>
      </c>
    </row>
    <row r="53" spans="1:8" ht="25.5">
      <c r="A53" s="106" t="s">
        <v>263</v>
      </c>
      <c r="B53" s="71" t="s">
        <v>180</v>
      </c>
      <c r="C53" s="71" t="s">
        <v>180</v>
      </c>
      <c r="D53" s="71" t="s">
        <v>238</v>
      </c>
      <c r="E53" s="71"/>
      <c r="F53" s="176">
        <f>F54+F57</f>
        <v>293.8</v>
      </c>
      <c r="G53" s="97">
        <f t="shared" si="0"/>
        <v>129.19999999999999</v>
      </c>
      <c r="H53" s="176">
        <f>H54+H57</f>
        <v>423</v>
      </c>
    </row>
    <row r="54" spans="1:8" ht="25.5">
      <c r="A54" s="107" t="s">
        <v>264</v>
      </c>
      <c r="B54" s="71" t="s">
        <v>180</v>
      </c>
      <c r="C54" s="71" t="s">
        <v>180</v>
      </c>
      <c r="D54" s="71" t="s">
        <v>239</v>
      </c>
      <c r="E54" s="71"/>
      <c r="F54" s="176">
        <f>F55+F56</f>
        <v>293.8</v>
      </c>
      <c r="G54" s="97">
        <f t="shared" si="0"/>
        <v>129.19999999999999</v>
      </c>
      <c r="H54" s="176">
        <f>H55+H56</f>
        <v>423</v>
      </c>
    </row>
    <row r="55" spans="1:8">
      <c r="A55" s="107" t="s">
        <v>240</v>
      </c>
      <c r="B55" s="71" t="s">
        <v>180</v>
      </c>
      <c r="C55" s="71" t="s">
        <v>180</v>
      </c>
      <c r="D55" s="71" t="s">
        <v>239</v>
      </c>
      <c r="E55" s="108" t="s">
        <v>178</v>
      </c>
      <c r="F55" s="176">
        <v>225.6</v>
      </c>
      <c r="G55" s="97">
        <f t="shared" si="0"/>
        <v>99.299999999999983</v>
      </c>
      <c r="H55" s="176">
        <v>324.89999999999998</v>
      </c>
    </row>
    <row r="56" spans="1:8" ht="38.25">
      <c r="A56" s="107" t="s">
        <v>265</v>
      </c>
      <c r="B56" s="71" t="s">
        <v>180</v>
      </c>
      <c r="C56" s="71" t="s">
        <v>180</v>
      </c>
      <c r="D56" s="71" t="s">
        <v>239</v>
      </c>
      <c r="E56" s="108" t="s">
        <v>241</v>
      </c>
      <c r="F56" s="176">
        <v>68.2</v>
      </c>
      <c r="G56" s="97">
        <f t="shared" si="0"/>
        <v>29.899999999999991</v>
      </c>
      <c r="H56" s="176">
        <v>98.1</v>
      </c>
    </row>
    <row r="57" spans="1:8" hidden="1">
      <c r="A57" s="106" t="s">
        <v>266</v>
      </c>
      <c r="B57" s="71" t="s">
        <v>180</v>
      </c>
      <c r="C57" s="71" t="s">
        <v>180</v>
      </c>
      <c r="D57" s="71" t="s">
        <v>267</v>
      </c>
      <c r="E57" s="71"/>
      <c r="F57" s="176">
        <f>F58</f>
        <v>0</v>
      </c>
      <c r="G57" s="97">
        <f t="shared" si="0"/>
        <v>0</v>
      </c>
      <c r="H57" s="176">
        <f>H58</f>
        <v>0</v>
      </c>
    </row>
    <row r="58" spans="1:8" ht="25.5" hidden="1">
      <c r="A58" s="106" t="s">
        <v>179</v>
      </c>
      <c r="B58" s="71" t="s">
        <v>180</v>
      </c>
      <c r="C58" s="71" t="s">
        <v>180</v>
      </c>
      <c r="D58" s="71" t="s">
        <v>267</v>
      </c>
      <c r="E58" s="71" t="s">
        <v>173</v>
      </c>
      <c r="F58" s="176">
        <v>0</v>
      </c>
      <c r="G58" s="97">
        <f t="shared" si="0"/>
        <v>0</v>
      </c>
      <c r="H58" s="176">
        <v>0</v>
      </c>
    </row>
    <row r="59" spans="1:8" ht="25.5">
      <c r="A59" s="100" t="s">
        <v>183</v>
      </c>
      <c r="B59" s="71" t="s">
        <v>182</v>
      </c>
      <c r="C59" s="71"/>
      <c r="D59" s="71"/>
      <c r="E59" s="71"/>
      <c r="F59" s="176">
        <f>F60</f>
        <v>17.27</v>
      </c>
      <c r="G59" s="97">
        <f t="shared" si="0"/>
        <v>652.48447999999996</v>
      </c>
      <c r="H59" s="176">
        <f>H60</f>
        <v>669.75447999999994</v>
      </c>
    </row>
    <row r="60" spans="1:8">
      <c r="A60" s="100" t="s">
        <v>184</v>
      </c>
      <c r="B60" s="71" t="s">
        <v>182</v>
      </c>
      <c r="C60" s="71" t="s">
        <v>161</v>
      </c>
      <c r="D60" s="71"/>
      <c r="E60" s="71"/>
      <c r="F60" s="176">
        <f>F61</f>
        <v>17.27</v>
      </c>
      <c r="G60" s="97">
        <f t="shared" si="0"/>
        <v>652.48447999999996</v>
      </c>
      <c r="H60" s="176">
        <f>H61</f>
        <v>669.75447999999994</v>
      </c>
    </row>
    <row r="61" spans="1:8">
      <c r="A61" s="106" t="s">
        <v>268</v>
      </c>
      <c r="B61" s="71" t="s">
        <v>182</v>
      </c>
      <c r="C61" s="71" t="s">
        <v>161</v>
      </c>
      <c r="D61" s="71" t="s">
        <v>242</v>
      </c>
      <c r="E61" s="71"/>
      <c r="F61" s="176">
        <f>F62</f>
        <v>17.27</v>
      </c>
      <c r="G61" s="97">
        <f t="shared" si="0"/>
        <v>652.48447999999996</v>
      </c>
      <c r="H61" s="176">
        <f>H62</f>
        <v>669.75447999999994</v>
      </c>
    </row>
    <row r="62" spans="1:8" ht="25.5">
      <c r="A62" s="107" t="s">
        <v>264</v>
      </c>
      <c r="B62" s="71" t="s">
        <v>182</v>
      </c>
      <c r="C62" s="71" t="s">
        <v>161</v>
      </c>
      <c r="D62" s="105" t="s">
        <v>299</v>
      </c>
      <c r="E62" s="196"/>
      <c r="F62" s="176">
        <f>F63+F64+F66</f>
        <v>17.27</v>
      </c>
      <c r="G62" s="97"/>
      <c r="H62" s="176">
        <f>H63+H64+H66</f>
        <v>669.75447999999994</v>
      </c>
    </row>
    <row r="63" spans="1:8" hidden="1">
      <c r="A63" s="107" t="s">
        <v>240</v>
      </c>
      <c r="B63" s="71" t="s">
        <v>182</v>
      </c>
      <c r="C63" s="71" t="s">
        <v>161</v>
      </c>
      <c r="D63" s="105" t="s">
        <v>299</v>
      </c>
      <c r="E63" s="196" t="s">
        <v>178</v>
      </c>
      <c r="F63" s="176"/>
      <c r="G63" s="97"/>
      <c r="H63" s="176"/>
    </row>
    <row r="64" spans="1:8" ht="38.25" hidden="1">
      <c r="A64" s="107" t="s">
        <v>265</v>
      </c>
      <c r="B64" s="71" t="s">
        <v>182</v>
      </c>
      <c r="C64" s="71" t="s">
        <v>161</v>
      </c>
      <c r="D64" s="105" t="s">
        <v>299</v>
      </c>
      <c r="E64" s="71" t="s">
        <v>241</v>
      </c>
      <c r="F64" s="176"/>
      <c r="G64" s="97"/>
      <c r="H64" s="176"/>
    </row>
    <row r="65" spans="1:8">
      <c r="A65" s="106" t="s">
        <v>269</v>
      </c>
      <c r="B65" s="71" t="s">
        <v>182</v>
      </c>
      <c r="C65" s="71" t="s">
        <v>161</v>
      </c>
      <c r="D65" s="71" t="s">
        <v>270</v>
      </c>
      <c r="E65" s="71"/>
      <c r="F65" s="176">
        <f>F66</f>
        <v>17.27</v>
      </c>
      <c r="G65" s="97">
        <f t="shared" si="0"/>
        <v>-17.27</v>
      </c>
      <c r="H65" s="176"/>
    </row>
    <row r="66" spans="1:8" ht="25.5">
      <c r="A66" s="106" t="s">
        <v>179</v>
      </c>
      <c r="B66" s="71" t="s">
        <v>182</v>
      </c>
      <c r="C66" s="71" t="s">
        <v>161</v>
      </c>
      <c r="D66" s="71" t="s">
        <v>270</v>
      </c>
      <c r="E66" s="71" t="s">
        <v>173</v>
      </c>
      <c r="F66" s="176">
        <v>17.27</v>
      </c>
      <c r="G66" s="97">
        <f t="shared" si="0"/>
        <v>652.48447999999996</v>
      </c>
      <c r="H66" s="176">
        <v>669.75447999999994</v>
      </c>
    </row>
    <row r="67" spans="1:8" ht="51">
      <c r="A67" s="107" t="s">
        <v>304</v>
      </c>
      <c r="B67" s="71" t="s">
        <v>182</v>
      </c>
      <c r="C67" s="71" t="s">
        <v>161</v>
      </c>
      <c r="D67" s="71" t="s">
        <v>270</v>
      </c>
      <c r="E67" s="71" t="s">
        <v>305</v>
      </c>
      <c r="F67" s="176"/>
      <c r="G67" s="97">
        <f t="shared" si="0"/>
        <v>962.2</v>
      </c>
      <c r="H67" s="176">
        <v>962.2</v>
      </c>
    </row>
    <row r="68" spans="1:8">
      <c r="A68" s="100" t="s">
        <v>185</v>
      </c>
      <c r="B68" s="71" t="s">
        <v>177</v>
      </c>
      <c r="C68" s="71"/>
      <c r="D68" s="71"/>
      <c r="E68" s="71"/>
      <c r="F68" s="176">
        <f>F69+F72</f>
        <v>0</v>
      </c>
      <c r="G68" s="97">
        <f t="shared" si="0"/>
        <v>1269</v>
      </c>
      <c r="H68" s="176">
        <f>H69+H72</f>
        <v>1269</v>
      </c>
    </row>
    <row r="69" spans="1:8" hidden="1">
      <c r="A69" s="100" t="s">
        <v>111</v>
      </c>
      <c r="B69" s="71" t="s">
        <v>177</v>
      </c>
      <c r="C69" s="71" t="s">
        <v>163</v>
      </c>
      <c r="D69" s="71"/>
      <c r="E69" s="71"/>
      <c r="F69" s="176">
        <f>F70</f>
        <v>0</v>
      </c>
      <c r="G69" s="97">
        <f t="shared" si="0"/>
        <v>0</v>
      </c>
      <c r="H69" s="176">
        <f>H70</f>
        <v>0</v>
      </c>
    </row>
    <row r="70" spans="1:8" ht="25.5" hidden="1">
      <c r="A70" s="70" t="s">
        <v>271</v>
      </c>
      <c r="B70" s="71" t="s">
        <v>177</v>
      </c>
      <c r="C70" s="71" t="s">
        <v>163</v>
      </c>
      <c r="D70" s="71" t="s">
        <v>245</v>
      </c>
      <c r="E70" s="71"/>
      <c r="F70" s="176"/>
      <c r="G70" s="97">
        <f t="shared" si="0"/>
        <v>0</v>
      </c>
      <c r="H70" s="176"/>
    </row>
    <row r="71" spans="1:8" ht="25.5" hidden="1">
      <c r="A71" s="106" t="s">
        <v>179</v>
      </c>
      <c r="B71" s="71" t="s">
        <v>177</v>
      </c>
      <c r="C71" s="71" t="s">
        <v>163</v>
      </c>
      <c r="D71" s="71" t="s">
        <v>245</v>
      </c>
      <c r="E71" s="71" t="s">
        <v>173</v>
      </c>
      <c r="F71" s="176"/>
      <c r="G71" s="97">
        <f t="shared" si="0"/>
        <v>0</v>
      </c>
      <c r="H71" s="176"/>
    </row>
    <row r="72" spans="1:8">
      <c r="A72" s="100" t="s">
        <v>115</v>
      </c>
      <c r="B72" s="71" t="s">
        <v>177</v>
      </c>
      <c r="C72" s="71" t="s">
        <v>172</v>
      </c>
      <c r="D72" s="71"/>
      <c r="E72" s="71"/>
      <c r="F72" s="176">
        <f>F74</f>
        <v>0</v>
      </c>
      <c r="G72" s="97">
        <f t="shared" si="0"/>
        <v>1269</v>
      </c>
      <c r="H72" s="176">
        <f>H74</f>
        <v>1269</v>
      </c>
    </row>
    <row r="73" spans="1:8" ht="51">
      <c r="A73" s="70" t="s">
        <v>278</v>
      </c>
      <c r="B73" s="71" t="s">
        <v>177</v>
      </c>
      <c r="C73" s="71" t="s">
        <v>172</v>
      </c>
      <c r="D73" s="71"/>
      <c r="E73" s="71"/>
      <c r="F73" s="176">
        <f>F74</f>
        <v>0</v>
      </c>
      <c r="G73" s="97">
        <f t="shared" si="0"/>
        <v>1269</v>
      </c>
      <c r="H73" s="176">
        <f>H74</f>
        <v>1269</v>
      </c>
    </row>
    <row r="74" spans="1:8">
      <c r="A74" s="70" t="s">
        <v>272</v>
      </c>
      <c r="B74" s="71" t="s">
        <v>177</v>
      </c>
      <c r="C74" s="71" t="s">
        <v>172</v>
      </c>
      <c r="D74" s="71" t="s">
        <v>243</v>
      </c>
      <c r="E74" s="71"/>
      <c r="F74" s="176">
        <f>F75</f>
        <v>0</v>
      </c>
      <c r="G74" s="97">
        <f t="shared" si="0"/>
        <v>1269</v>
      </c>
      <c r="H74" s="176">
        <f>H75</f>
        <v>1269</v>
      </c>
    </row>
    <row r="75" spans="1:8" ht="25.5">
      <c r="A75" s="106" t="s">
        <v>273</v>
      </c>
      <c r="B75" s="71" t="s">
        <v>177</v>
      </c>
      <c r="C75" s="71" t="s">
        <v>172</v>
      </c>
      <c r="D75" s="71" t="s">
        <v>244</v>
      </c>
      <c r="E75" s="71"/>
      <c r="F75" s="176">
        <f>F76</f>
        <v>0</v>
      </c>
      <c r="G75" s="97">
        <f t="shared" si="0"/>
        <v>1269</v>
      </c>
      <c r="H75" s="176">
        <f>H76</f>
        <v>1269</v>
      </c>
    </row>
    <row r="76" spans="1:8" ht="25.5">
      <c r="A76" s="107" t="s">
        <v>274</v>
      </c>
      <c r="B76" s="71" t="s">
        <v>177</v>
      </c>
      <c r="C76" s="71" t="s">
        <v>172</v>
      </c>
      <c r="D76" s="71" t="s">
        <v>275</v>
      </c>
      <c r="E76" s="71"/>
      <c r="F76" s="176">
        <f>F77+F78</f>
        <v>0</v>
      </c>
      <c r="G76" s="97">
        <f t="shared" si="0"/>
        <v>1269</v>
      </c>
      <c r="H76" s="176">
        <f>H77+H78</f>
        <v>1269</v>
      </c>
    </row>
    <row r="77" spans="1:8">
      <c r="A77" s="107" t="s">
        <v>240</v>
      </c>
      <c r="B77" s="71" t="s">
        <v>177</v>
      </c>
      <c r="C77" s="71" t="s">
        <v>172</v>
      </c>
      <c r="D77" s="71" t="s">
        <v>275</v>
      </c>
      <c r="E77" s="108" t="s">
        <v>178</v>
      </c>
      <c r="F77" s="176">
        <v>0</v>
      </c>
      <c r="G77" s="97">
        <f t="shared" si="0"/>
        <v>974.6</v>
      </c>
      <c r="H77" s="176">
        <v>974.6</v>
      </c>
    </row>
    <row r="78" spans="1:8" ht="38.25">
      <c r="A78" s="107" t="s">
        <v>265</v>
      </c>
      <c r="B78" s="71" t="s">
        <v>177</v>
      </c>
      <c r="C78" s="71" t="s">
        <v>172</v>
      </c>
      <c r="D78" s="71" t="s">
        <v>275</v>
      </c>
      <c r="E78" s="108" t="s">
        <v>241</v>
      </c>
      <c r="F78" s="176">
        <v>0</v>
      </c>
      <c r="G78" s="97">
        <f t="shared" si="0"/>
        <v>294.39999999999998</v>
      </c>
      <c r="H78" s="176">
        <v>294.39999999999998</v>
      </c>
    </row>
    <row r="79" spans="1:8">
      <c r="A79" s="70" t="s">
        <v>186</v>
      </c>
      <c r="B79" s="71" t="s">
        <v>187</v>
      </c>
      <c r="C79" s="71" t="s">
        <v>187</v>
      </c>
      <c r="D79" s="71" t="s">
        <v>306</v>
      </c>
      <c r="E79" s="71" t="s">
        <v>164</v>
      </c>
      <c r="F79" s="176">
        <f>F80</f>
        <v>64.73</v>
      </c>
      <c r="G79" s="97">
        <f t="shared" si="0"/>
        <v>-64.73</v>
      </c>
      <c r="H79" s="176">
        <f>H80</f>
        <v>0</v>
      </c>
    </row>
    <row r="80" spans="1:8">
      <c r="A80" s="70" t="s">
        <v>186</v>
      </c>
      <c r="B80" s="71"/>
      <c r="C80" s="71"/>
      <c r="D80" s="71"/>
      <c r="E80" s="71"/>
      <c r="F80" s="176">
        <v>64.73</v>
      </c>
      <c r="G80" s="97">
        <f t="shared" si="0"/>
        <v>-64.73</v>
      </c>
      <c r="H80" s="176">
        <v>0</v>
      </c>
    </row>
    <row r="81" spans="1:8">
      <c r="A81" s="286" t="s">
        <v>31</v>
      </c>
      <c r="B81" s="286"/>
      <c r="C81" s="286"/>
      <c r="D81" s="286"/>
      <c r="E81" s="286"/>
      <c r="F81" s="97">
        <f>F7+F36+F47+F59+F50+F68+F79</f>
        <v>2671.5</v>
      </c>
      <c r="G81" s="97">
        <f t="shared" ref="G81" si="2">H81-F81</f>
        <v>3948.9844800000001</v>
      </c>
      <c r="H81" s="97">
        <f>H7+H36+H42+H50+H59+H67+H68</f>
        <v>6620.4844800000001</v>
      </c>
    </row>
    <row r="82" spans="1:8">
      <c r="F82" s="111"/>
    </row>
    <row r="88" spans="1:8">
      <c r="G88" s="114"/>
      <c r="H88" s="115"/>
    </row>
  </sheetData>
  <mergeCells count="4">
    <mergeCell ref="J1:K1"/>
    <mergeCell ref="A81:E81"/>
    <mergeCell ref="A3:H3"/>
    <mergeCell ref="D1:I1"/>
  </mergeCells>
  <pageMargins left="1.1417322834645669" right="0.19685039370078741" top="0.59055118110236227" bottom="0.27559055118110237" header="0.31496062992125984" footer="0.31496062992125984"/>
  <pageSetup paperSize="9" scale="78" fitToHeight="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5"/>
  <sheetViews>
    <sheetView tabSelected="1" zoomScale="75" zoomScaleNormal="75" workbookViewId="0">
      <selection activeCell="M24" sqref="M24"/>
    </sheetView>
  </sheetViews>
  <sheetFormatPr defaultRowHeight="15.75"/>
  <cols>
    <col min="1" max="1" width="22.140625" style="10" customWidth="1"/>
    <col min="2" max="2" width="50.28515625" style="10" customWidth="1"/>
    <col min="3" max="3" width="22.5703125" style="10" hidden="1" customWidth="1"/>
    <col min="4" max="4" width="23.42578125" style="10" hidden="1" customWidth="1"/>
    <col min="5" max="5" width="27.5703125" style="153" customWidth="1"/>
    <col min="6" max="11" width="0" style="10" hidden="1" customWidth="1"/>
    <col min="12" max="258" width="9.140625" style="10"/>
    <col min="259" max="259" width="22.140625" style="10" customWidth="1"/>
    <col min="260" max="260" width="50.28515625" style="10" customWidth="1"/>
    <col min="261" max="261" width="20.7109375" style="10" customWidth="1"/>
    <col min="262" max="267" width="0" style="10" hidden="1" customWidth="1"/>
    <col min="268" max="514" width="9.140625" style="10"/>
    <col min="515" max="515" width="22.140625" style="10" customWidth="1"/>
    <col min="516" max="516" width="50.28515625" style="10" customWidth="1"/>
    <col min="517" max="517" width="20.7109375" style="10" customWidth="1"/>
    <col min="518" max="523" width="0" style="10" hidden="1" customWidth="1"/>
    <col min="524" max="770" width="9.140625" style="10"/>
    <col min="771" max="771" width="22.140625" style="10" customWidth="1"/>
    <col min="772" max="772" width="50.28515625" style="10" customWidth="1"/>
    <col min="773" max="773" width="20.7109375" style="10" customWidth="1"/>
    <col min="774" max="779" width="0" style="10" hidden="1" customWidth="1"/>
    <col min="780" max="1026" width="9.140625" style="10"/>
    <col min="1027" max="1027" width="22.140625" style="10" customWidth="1"/>
    <col min="1028" max="1028" width="50.28515625" style="10" customWidth="1"/>
    <col min="1029" max="1029" width="20.7109375" style="10" customWidth="1"/>
    <col min="1030" max="1035" width="0" style="10" hidden="1" customWidth="1"/>
    <col min="1036" max="1282" width="9.140625" style="10"/>
    <col min="1283" max="1283" width="22.140625" style="10" customWidth="1"/>
    <col min="1284" max="1284" width="50.28515625" style="10" customWidth="1"/>
    <col min="1285" max="1285" width="20.7109375" style="10" customWidth="1"/>
    <col min="1286" max="1291" width="0" style="10" hidden="1" customWidth="1"/>
    <col min="1292" max="1538" width="9.140625" style="10"/>
    <col min="1539" max="1539" width="22.140625" style="10" customWidth="1"/>
    <col min="1540" max="1540" width="50.28515625" style="10" customWidth="1"/>
    <col min="1541" max="1541" width="20.7109375" style="10" customWidth="1"/>
    <col min="1542" max="1547" width="0" style="10" hidden="1" customWidth="1"/>
    <col min="1548" max="1794" width="9.140625" style="10"/>
    <col min="1795" max="1795" width="22.140625" style="10" customWidth="1"/>
    <col min="1796" max="1796" width="50.28515625" style="10" customWidth="1"/>
    <col min="1797" max="1797" width="20.7109375" style="10" customWidth="1"/>
    <col min="1798" max="1803" width="0" style="10" hidden="1" customWidth="1"/>
    <col min="1804" max="2050" width="9.140625" style="10"/>
    <col min="2051" max="2051" width="22.140625" style="10" customWidth="1"/>
    <col min="2052" max="2052" width="50.28515625" style="10" customWidth="1"/>
    <col min="2053" max="2053" width="20.7109375" style="10" customWidth="1"/>
    <col min="2054" max="2059" width="0" style="10" hidden="1" customWidth="1"/>
    <col min="2060" max="2306" width="9.140625" style="10"/>
    <col min="2307" max="2307" width="22.140625" style="10" customWidth="1"/>
    <col min="2308" max="2308" width="50.28515625" style="10" customWidth="1"/>
    <col min="2309" max="2309" width="20.7109375" style="10" customWidth="1"/>
    <col min="2310" max="2315" width="0" style="10" hidden="1" customWidth="1"/>
    <col min="2316" max="2562" width="9.140625" style="10"/>
    <col min="2563" max="2563" width="22.140625" style="10" customWidth="1"/>
    <col min="2564" max="2564" width="50.28515625" style="10" customWidth="1"/>
    <col min="2565" max="2565" width="20.7109375" style="10" customWidth="1"/>
    <col min="2566" max="2571" width="0" style="10" hidden="1" customWidth="1"/>
    <col min="2572" max="2818" width="9.140625" style="10"/>
    <col min="2819" max="2819" width="22.140625" style="10" customWidth="1"/>
    <col min="2820" max="2820" width="50.28515625" style="10" customWidth="1"/>
    <col min="2821" max="2821" width="20.7109375" style="10" customWidth="1"/>
    <col min="2822" max="2827" width="0" style="10" hidden="1" customWidth="1"/>
    <col min="2828" max="3074" width="9.140625" style="10"/>
    <col min="3075" max="3075" width="22.140625" style="10" customWidth="1"/>
    <col min="3076" max="3076" width="50.28515625" style="10" customWidth="1"/>
    <col min="3077" max="3077" width="20.7109375" style="10" customWidth="1"/>
    <col min="3078" max="3083" width="0" style="10" hidden="1" customWidth="1"/>
    <col min="3084" max="3330" width="9.140625" style="10"/>
    <col min="3331" max="3331" width="22.140625" style="10" customWidth="1"/>
    <col min="3332" max="3332" width="50.28515625" style="10" customWidth="1"/>
    <col min="3333" max="3333" width="20.7109375" style="10" customWidth="1"/>
    <col min="3334" max="3339" width="0" style="10" hidden="1" customWidth="1"/>
    <col min="3340" max="3586" width="9.140625" style="10"/>
    <col min="3587" max="3587" width="22.140625" style="10" customWidth="1"/>
    <col min="3588" max="3588" width="50.28515625" style="10" customWidth="1"/>
    <col min="3589" max="3589" width="20.7109375" style="10" customWidth="1"/>
    <col min="3590" max="3595" width="0" style="10" hidden="1" customWidth="1"/>
    <col min="3596" max="3842" width="9.140625" style="10"/>
    <col min="3843" max="3843" width="22.140625" style="10" customWidth="1"/>
    <col min="3844" max="3844" width="50.28515625" style="10" customWidth="1"/>
    <col min="3845" max="3845" width="20.7109375" style="10" customWidth="1"/>
    <col min="3846" max="3851" width="0" style="10" hidden="1" customWidth="1"/>
    <col min="3852" max="4098" width="9.140625" style="10"/>
    <col min="4099" max="4099" width="22.140625" style="10" customWidth="1"/>
    <col min="4100" max="4100" width="50.28515625" style="10" customWidth="1"/>
    <col min="4101" max="4101" width="20.7109375" style="10" customWidth="1"/>
    <col min="4102" max="4107" width="0" style="10" hidden="1" customWidth="1"/>
    <col min="4108" max="4354" width="9.140625" style="10"/>
    <col min="4355" max="4355" width="22.140625" style="10" customWidth="1"/>
    <col min="4356" max="4356" width="50.28515625" style="10" customWidth="1"/>
    <col min="4357" max="4357" width="20.7109375" style="10" customWidth="1"/>
    <col min="4358" max="4363" width="0" style="10" hidden="1" customWidth="1"/>
    <col min="4364" max="4610" width="9.140625" style="10"/>
    <col min="4611" max="4611" width="22.140625" style="10" customWidth="1"/>
    <col min="4612" max="4612" width="50.28515625" style="10" customWidth="1"/>
    <col min="4613" max="4613" width="20.7109375" style="10" customWidth="1"/>
    <col min="4614" max="4619" width="0" style="10" hidden="1" customWidth="1"/>
    <col min="4620" max="4866" width="9.140625" style="10"/>
    <col min="4867" max="4867" width="22.140625" style="10" customWidth="1"/>
    <col min="4868" max="4868" width="50.28515625" style="10" customWidth="1"/>
    <col min="4869" max="4869" width="20.7109375" style="10" customWidth="1"/>
    <col min="4870" max="4875" width="0" style="10" hidden="1" customWidth="1"/>
    <col min="4876" max="5122" width="9.140625" style="10"/>
    <col min="5123" max="5123" width="22.140625" style="10" customWidth="1"/>
    <col min="5124" max="5124" width="50.28515625" style="10" customWidth="1"/>
    <col min="5125" max="5125" width="20.7109375" style="10" customWidth="1"/>
    <col min="5126" max="5131" width="0" style="10" hidden="1" customWidth="1"/>
    <col min="5132" max="5378" width="9.140625" style="10"/>
    <col min="5379" max="5379" width="22.140625" style="10" customWidth="1"/>
    <col min="5380" max="5380" width="50.28515625" style="10" customWidth="1"/>
    <col min="5381" max="5381" width="20.7109375" style="10" customWidth="1"/>
    <col min="5382" max="5387" width="0" style="10" hidden="1" customWidth="1"/>
    <col min="5388" max="5634" width="9.140625" style="10"/>
    <col min="5635" max="5635" width="22.140625" style="10" customWidth="1"/>
    <col min="5636" max="5636" width="50.28515625" style="10" customWidth="1"/>
    <col min="5637" max="5637" width="20.7109375" style="10" customWidth="1"/>
    <col min="5638" max="5643" width="0" style="10" hidden="1" customWidth="1"/>
    <col min="5644" max="5890" width="9.140625" style="10"/>
    <col min="5891" max="5891" width="22.140625" style="10" customWidth="1"/>
    <col min="5892" max="5892" width="50.28515625" style="10" customWidth="1"/>
    <col min="5893" max="5893" width="20.7109375" style="10" customWidth="1"/>
    <col min="5894" max="5899" width="0" style="10" hidden="1" customWidth="1"/>
    <col min="5900" max="6146" width="9.140625" style="10"/>
    <col min="6147" max="6147" width="22.140625" style="10" customWidth="1"/>
    <col min="6148" max="6148" width="50.28515625" style="10" customWidth="1"/>
    <col min="6149" max="6149" width="20.7109375" style="10" customWidth="1"/>
    <col min="6150" max="6155" width="0" style="10" hidden="1" customWidth="1"/>
    <col min="6156" max="6402" width="9.140625" style="10"/>
    <col min="6403" max="6403" width="22.140625" style="10" customWidth="1"/>
    <col min="6404" max="6404" width="50.28515625" style="10" customWidth="1"/>
    <col min="6405" max="6405" width="20.7109375" style="10" customWidth="1"/>
    <col min="6406" max="6411" width="0" style="10" hidden="1" customWidth="1"/>
    <col min="6412" max="6658" width="9.140625" style="10"/>
    <col min="6659" max="6659" width="22.140625" style="10" customWidth="1"/>
    <col min="6660" max="6660" width="50.28515625" style="10" customWidth="1"/>
    <col min="6661" max="6661" width="20.7109375" style="10" customWidth="1"/>
    <col min="6662" max="6667" width="0" style="10" hidden="1" customWidth="1"/>
    <col min="6668" max="6914" width="9.140625" style="10"/>
    <col min="6915" max="6915" width="22.140625" style="10" customWidth="1"/>
    <col min="6916" max="6916" width="50.28515625" style="10" customWidth="1"/>
    <col min="6917" max="6917" width="20.7109375" style="10" customWidth="1"/>
    <col min="6918" max="6923" width="0" style="10" hidden="1" customWidth="1"/>
    <col min="6924" max="7170" width="9.140625" style="10"/>
    <col min="7171" max="7171" width="22.140625" style="10" customWidth="1"/>
    <col min="7172" max="7172" width="50.28515625" style="10" customWidth="1"/>
    <col min="7173" max="7173" width="20.7109375" style="10" customWidth="1"/>
    <col min="7174" max="7179" width="0" style="10" hidden="1" customWidth="1"/>
    <col min="7180" max="7426" width="9.140625" style="10"/>
    <col min="7427" max="7427" width="22.140625" style="10" customWidth="1"/>
    <col min="7428" max="7428" width="50.28515625" style="10" customWidth="1"/>
    <col min="7429" max="7429" width="20.7109375" style="10" customWidth="1"/>
    <col min="7430" max="7435" width="0" style="10" hidden="1" customWidth="1"/>
    <col min="7436" max="7682" width="9.140625" style="10"/>
    <col min="7683" max="7683" width="22.140625" style="10" customWidth="1"/>
    <col min="7684" max="7684" width="50.28515625" style="10" customWidth="1"/>
    <col min="7685" max="7685" width="20.7109375" style="10" customWidth="1"/>
    <col min="7686" max="7691" width="0" style="10" hidden="1" customWidth="1"/>
    <col min="7692" max="7938" width="9.140625" style="10"/>
    <col min="7939" max="7939" width="22.140625" style="10" customWidth="1"/>
    <col min="7940" max="7940" width="50.28515625" style="10" customWidth="1"/>
    <col min="7941" max="7941" width="20.7109375" style="10" customWidth="1"/>
    <col min="7942" max="7947" width="0" style="10" hidden="1" customWidth="1"/>
    <col min="7948" max="8194" width="9.140625" style="10"/>
    <col min="8195" max="8195" width="22.140625" style="10" customWidth="1"/>
    <col min="8196" max="8196" width="50.28515625" style="10" customWidth="1"/>
    <col min="8197" max="8197" width="20.7109375" style="10" customWidth="1"/>
    <col min="8198" max="8203" width="0" style="10" hidden="1" customWidth="1"/>
    <col min="8204" max="8450" width="9.140625" style="10"/>
    <col min="8451" max="8451" width="22.140625" style="10" customWidth="1"/>
    <col min="8452" max="8452" width="50.28515625" style="10" customWidth="1"/>
    <col min="8453" max="8453" width="20.7109375" style="10" customWidth="1"/>
    <col min="8454" max="8459" width="0" style="10" hidden="1" customWidth="1"/>
    <col min="8460" max="8706" width="9.140625" style="10"/>
    <col min="8707" max="8707" width="22.140625" style="10" customWidth="1"/>
    <col min="8708" max="8708" width="50.28515625" style="10" customWidth="1"/>
    <col min="8709" max="8709" width="20.7109375" style="10" customWidth="1"/>
    <col min="8710" max="8715" width="0" style="10" hidden="1" customWidth="1"/>
    <col min="8716" max="8962" width="9.140625" style="10"/>
    <col min="8963" max="8963" width="22.140625" style="10" customWidth="1"/>
    <col min="8964" max="8964" width="50.28515625" style="10" customWidth="1"/>
    <col min="8965" max="8965" width="20.7109375" style="10" customWidth="1"/>
    <col min="8966" max="8971" width="0" style="10" hidden="1" customWidth="1"/>
    <col min="8972" max="9218" width="9.140625" style="10"/>
    <col min="9219" max="9219" width="22.140625" style="10" customWidth="1"/>
    <col min="9220" max="9220" width="50.28515625" style="10" customWidth="1"/>
    <col min="9221" max="9221" width="20.7109375" style="10" customWidth="1"/>
    <col min="9222" max="9227" width="0" style="10" hidden="1" customWidth="1"/>
    <col min="9228" max="9474" width="9.140625" style="10"/>
    <col min="9475" max="9475" width="22.140625" style="10" customWidth="1"/>
    <col min="9476" max="9476" width="50.28515625" style="10" customWidth="1"/>
    <col min="9477" max="9477" width="20.7109375" style="10" customWidth="1"/>
    <col min="9478" max="9483" width="0" style="10" hidden="1" customWidth="1"/>
    <col min="9484" max="9730" width="9.140625" style="10"/>
    <col min="9731" max="9731" width="22.140625" style="10" customWidth="1"/>
    <col min="9732" max="9732" width="50.28515625" style="10" customWidth="1"/>
    <col min="9733" max="9733" width="20.7109375" style="10" customWidth="1"/>
    <col min="9734" max="9739" width="0" style="10" hidden="1" customWidth="1"/>
    <col min="9740" max="9986" width="9.140625" style="10"/>
    <col min="9987" max="9987" width="22.140625" style="10" customWidth="1"/>
    <col min="9988" max="9988" width="50.28515625" style="10" customWidth="1"/>
    <col min="9989" max="9989" width="20.7109375" style="10" customWidth="1"/>
    <col min="9990" max="9995" width="0" style="10" hidden="1" customWidth="1"/>
    <col min="9996" max="10242" width="9.140625" style="10"/>
    <col min="10243" max="10243" width="22.140625" style="10" customWidth="1"/>
    <col min="10244" max="10244" width="50.28515625" style="10" customWidth="1"/>
    <col min="10245" max="10245" width="20.7109375" style="10" customWidth="1"/>
    <col min="10246" max="10251" width="0" style="10" hidden="1" customWidth="1"/>
    <col min="10252" max="10498" width="9.140625" style="10"/>
    <col min="10499" max="10499" width="22.140625" style="10" customWidth="1"/>
    <col min="10500" max="10500" width="50.28515625" style="10" customWidth="1"/>
    <col min="10501" max="10501" width="20.7109375" style="10" customWidth="1"/>
    <col min="10502" max="10507" width="0" style="10" hidden="1" customWidth="1"/>
    <col min="10508" max="10754" width="9.140625" style="10"/>
    <col min="10755" max="10755" width="22.140625" style="10" customWidth="1"/>
    <col min="10756" max="10756" width="50.28515625" style="10" customWidth="1"/>
    <col min="10757" max="10757" width="20.7109375" style="10" customWidth="1"/>
    <col min="10758" max="10763" width="0" style="10" hidden="1" customWidth="1"/>
    <col min="10764" max="11010" width="9.140625" style="10"/>
    <col min="11011" max="11011" width="22.140625" style="10" customWidth="1"/>
    <col min="11012" max="11012" width="50.28515625" style="10" customWidth="1"/>
    <col min="11013" max="11013" width="20.7109375" style="10" customWidth="1"/>
    <col min="11014" max="11019" width="0" style="10" hidden="1" customWidth="1"/>
    <col min="11020" max="11266" width="9.140625" style="10"/>
    <col min="11267" max="11267" width="22.140625" style="10" customWidth="1"/>
    <col min="11268" max="11268" width="50.28515625" style="10" customWidth="1"/>
    <col min="11269" max="11269" width="20.7109375" style="10" customWidth="1"/>
    <col min="11270" max="11275" width="0" style="10" hidden="1" customWidth="1"/>
    <col min="11276" max="11522" width="9.140625" style="10"/>
    <col min="11523" max="11523" width="22.140625" style="10" customWidth="1"/>
    <col min="11524" max="11524" width="50.28515625" style="10" customWidth="1"/>
    <col min="11525" max="11525" width="20.7109375" style="10" customWidth="1"/>
    <col min="11526" max="11531" width="0" style="10" hidden="1" customWidth="1"/>
    <col min="11532" max="11778" width="9.140625" style="10"/>
    <col min="11779" max="11779" width="22.140625" style="10" customWidth="1"/>
    <col min="11780" max="11780" width="50.28515625" style="10" customWidth="1"/>
    <col min="11781" max="11781" width="20.7109375" style="10" customWidth="1"/>
    <col min="11782" max="11787" width="0" style="10" hidden="1" customWidth="1"/>
    <col min="11788" max="12034" width="9.140625" style="10"/>
    <col min="12035" max="12035" width="22.140625" style="10" customWidth="1"/>
    <col min="12036" max="12036" width="50.28515625" style="10" customWidth="1"/>
    <col min="12037" max="12037" width="20.7109375" style="10" customWidth="1"/>
    <col min="12038" max="12043" width="0" style="10" hidden="1" customWidth="1"/>
    <col min="12044" max="12290" width="9.140625" style="10"/>
    <col min="12291" max="12291" width="22.140625" style="10" customWidth="1"/>
    <col min="12292" max="12292" width="50.28515625" style="10" customWidth="1"/>
    <col min="12293" max="12293" width="20.7109375" style="10" customWidth="1"/>
    <col min="12294" max="12299" width="0" style="10" hidden="1" customWidth="1"/>
    <col min="12300" max="12546" width="9.140625" style="10"/>
    <col min="12547" max="12547" width="22.140625" style="10" customWidth="1"/>
    <col min="12548" max="12548" width="50.28515625" style="10" customWidth="1"/>
    <col min="12549" max="12549" width="20.7109375" style="10" customWidth="1"/>
    <col min="12550" max="12555" width="0" style="10" hidden="1" customWidth="1"/>
    <col min="12556" max="12802" width="9.140625" style="10"/>
    <col min="12803" max="12803" width="22.140625" style="10" customWidth="1"/>
    <col min="12804" max="12804" width="50.28515625" style="10" customWidth="1"/>
    <col min="12805" max="12805" width="20.7109375" style="10" customWidth="1"/>
    <col min="12806" max="12811" width="0" style="10" hidden="1" customWidth="1"/>
    <col min="12812" max="13058" width="9.140625" style="10"/>
    <col min="13059" max="13059" width="22.140625" style="10" customWidth="1"/>
    <col min="13060" max="13060" width="50.28515625" style="10" customWidth="1"/>
    <col min="13061" max="13061" width="20.7109375" style="10" customWidth="1"/>
    <col min="13062" max="13067" width="0" style="10" hidden="1" customWidth="1"/>
    <col min="13068" max="13314" width="9.140625" style="10"/>
    <col min="13315" max="13315" width="22.140625" style="10" customWidth="1"/>
    <col min="13316" max="13316" width="50.28515625" style="10" customWidth="1"/>
    <col min="13317" max="13317" width="20.7109375" style="10" customWidth="1"/>
    <col min="13318" max="13323" width="0" style="10" hidden="1" customWidth="1"/>
    <col min="13324" max="13570" width="9.140625" style="10"/>
    <col min="13571" max="13571" width="22.140625" style="10" customWidth="1"/>
    <col min="13572" max="13572" width="50.28515625" style="10" customWidth="1"/>
    <col min="13573" max="13573" width="20.7109375" style="10" customWidth="1"/>
    <col min="13574" max="13579" width="0" style="10" hidden="1" customWidth="1"/>
    <col min="13580" max="13826" width="9.140625" style="10"/>
    <col min="13827" max="13827" width="22.140625" style="10" customWidth="1"/>
    <col min="13828" max="13828" width="50.28515625" style="10" customWidth="1"/>
    <col min="13829" max="13829" width="20.7109375" style="10" customWidth="1"/>
    <col min="13830" max="13835" width="0" style="10" hidden="1" customWidth="1"/>
    <col min="13836" max="14082" width="9.140625" style="10"/>
    <col min="14083" max="14083" width="22.140625" style="10" customWidth="1"/>
    <col min="14084" max="14084" width="50.28515625" style="10" customWidth="1"/>
    <col min="14085" max="14085" width="20.7109375" style="10" customWidth="1"/>
    <col min="14086" max="14091" width="0" style="10" hidden="1" customWidth="1"/>
    <col min="14092" max="14338" width="9.140625" style="10"/>
    <col min="14339" max="14339" width="22.140625" style="10" customWidth="1"/>
    <col min="14340" max="14340" width="50.28515625" style="10" customWidth="1"/>
    <col min="14341" max="14341" width="20.7109375" style="10" customWidth="1"/>
    <col min="14342" max="14347" width="0" style="10" hidden="1" customWidth="1"/>
    <col min="14348" max="14594" width="9.140625" style="10"/>
    <col min="14595" max="14595" width="22.140625" style="10" customWidth="1"/>
    <col min="14596" max="14596" width="50.28515625" style="10" customWidth="1"/>
    <col min="14597" max="14597" width="20.7109375" style="10" customWidth="1"/>
    <col min="14598" max="14603" width="0" style="10" hidden="1" customWidth="1"/>
    <col min="14604" max="14850" width="9.140625" style="10"/>
    <col min="14851" max="14851" width="22.140625" style="10" customWidth="1"/>
    <col min="14852" max="14852" width="50.28515625" style="10" customWidth="1"/>
    <col min="14853" max="14853" width="20.7109375" style="10" customWidth="1"/>
    <col min="14854" max="14859" width="0" style="10" hidden="1" customWidth="1"/>
    <col min="14860" max="15106" width="9.140625" style="10"/>
    <col min="15107" max="15107" width="22.140625" style="10" customWidth="1"/>
    <col min="15108" max="15108" width="50.28515625" style="10" customWidth="1"/>
    <col min="15109" max="15109" width="20.7109375" style="10" customWidth="1"/>
    <col min="15110" max="15115" width="0" style="10" hidden="1" customWidth="1"/>
    <col min="15116" max="15362" width="9.140625" style="10"/>
    <col min="15363" max="15363" width="22.140625" style="10" customWidth="1"/>
    <col min="15364" max="15364" width="50.28515625" style="10" customWidth="1"/>
    <col min="15365" max="15365" width="20.7109375" style="10" customWidth="1"/>
    <col min="15366" max="15371" width="0" style="10" hidden="1" customWidth="1"/>
    <col min="15372" max="15618" width="9.140625" style="10"/>
    <col min="15619" max="15619" width="22.140625" style="10" customWidth="1"/>
    <col min="15620" max="15620" width="50.28515625" style="10" customWidth="1"/>
    <col min="15621" max="15621" width="20.7109375" style="10" customWidth="1"/>
    <col min="15622" max="15627" width="0" style="10" hidden="1" customWidth="1"/>
    <col min="15628" max="15874" width="9.140625" style="10"/>
    <col min="15875" max="15875" width="22.140625" style="10" customWidth="1"/>
    <col min="15876" max="15876" width="50.28515625" style="10" customWidth="1"/>
    <col min="15877" max="15877" width="20.7109375" style="10" customWidth="1"/>
    <col min="15878" max="15883" width="0" style="10" hidden="1" customWidth="1"/>
    <col min="15884" max="16130" width="9.140625" style="10"/>
    <col min="16131" max="16131" width="22.140625" style="10" customWidth="1"/>
    <col min="16132" max="16132" width="50.28515625" style="10" customWidth="1"/>
    <col min="16133" max="16133" width="20.7109375" style="10" customWidth="1"/>
    <col min="16134" max="16139" width="0" style="10" hidden="1" customWidth="1"/>
    <col min="16140" max="16384" width="9.140625" style="10"/>
  </cols>
  <sheetData>
    <row r="1" spans="1:11" ht="15.75" customHeight="1">
      <c r="B1" s="154"/>
      <c r="C1" s="154"/>
      <c r="D1" s="154"/>
      <c r="E1" s="282" t="s">
        <v>434</v>
      </c>
      <c r="F1" s="124"/>
      <c r="G1" s="124"/>
      <c r="H1" s="124"/>
      <c r="I1" s="124"/>
      <c r="J1" s="124"/>
    </row>
    <row r="2" spans="1:11" ht="30" customHeight="1">
      <c r="B2" s="154"/>
      <c r="C2" s="154"/>
      <c r="D2" s="154"/>
      <c r="E2" s="282"/>
      <c r="F2" s="124"/>
      <c r="G2" s="124"/>
      <c r="H2" s="124"/>
      <c r="I2" s="124"/>
      <c r="J2" s="124"/>
    </row>
    <row r="3" spans="1:11" ht="133.5" customHeight="1">
      <c r="B3" s="154"/>
      <c r="C3" s="154"/>
      <c r="D3" s="154"/>
      <c r="E3" s="282"/>
      <c r="F3" s="124"/>
      <c r="G3" s="124"/>
      <c r="H3" s="124"/>
      <c r="I3" s="124"/>
      <c r="J3" s="124"/>
    </row>
    <row r="4" spans="1:11" ht="15.75" hidden="1" customHeight="1">
      <c r="B4" s="154"/>
      <c r="C4" s="154"/>
      <c r="D4" s="154"/>
      <c r="E4" s="154"/>
    </row>
    <row r="5" spans="1:11" ht="15.75" hidden="1" customHeight="1">
      <c r="B5" s="154"/>
      <c r="C5" s="154"/>
      <c r="D5" s="154"/>
      <c r="E5" s="154"/>
    </row>
    <row r="6" spans="1:11" ht="44.25" customHeight="1">
      <c r="A6" s="287" t="s">
        <v>322</v>
      </c>
      <c r="B6" s="287"/>
      <c r="C6" s="287"/>
      <c r="D6" s="287"/>
      <c r="E6" s="287"/>
    </row>
    <row r="7" spans="1:11">
      <c r="B7" s="136"/>
      <c r="C7" s="136"/>
      <c r="D7" s="136"/>
      <c r="E7" s="137"/>
    </row>
    <row r="8" spans="1:11">
      <c r="A8" s="55" t="s">
        <v>290</v>
      </c>
      <c r="B8" s="155" t="s">
        <v>291</v>
      </c>
      <c r="C8" s="155" t="s">
        <v>303</v>
      </c>
      <c r="D8" s="155" t="s">
        <v>301</v>
      </c>
      <c r="E8" s="156" t="s">
        <v>321</v>
      </c>
      <c r="F8" s="126"/>
      <c r="G8" s="126"/>
      <c r="H8" s="126"/>
      <c r="I8" s="126"/>
      <c r="J8" s="126"/>
      <c r="K8" s="126"/>
    </row>
    <row r="9" spans="1:11">
      <c r="A9" s="55"/>
      <c r="B9" s="157"/>
      <c r="C9" s="198"/>
      <c r="D9" s="198"/>
      <c r="E9" s="158"/>
    </row>
    <row r="10" spans="1:11" ht="85.5" customHeight="1">
      <c r="A10" s="159" t="s">
        <v>292</v>
      </c>
      <c r="B10" s="127" t="s">
        <v>293</v>
      </c>
      <c r="C10" s="160">
        <v>2671.5</v>
      </c>
      <c r="D10" s="199">
        <f t="shared" ref="D10:D19" si="0">E10-C10</f>
        <v>3948.9799999999996</v>
      </c>
      <c r="E10" s="204">
        <v>6620.48</v>
      </c>
    </row>
    <row r="11" spans="1:11">
      <c r="A11" s="159"/>
      <c r="B11" s="161"/>
      <c r="C11" s="160"/>
      <c r="D11" s="199">
        <f t="shared" si="0"/>
        <v>0</v>
      </c>
      <c r="E11" s="160"/>
    </row>
    <row r="12" spans="1:11" ht="15.75" hidden="1" customHeight="1">
      <c r="A12" s="162"/>
      <c r="B12" s="161"/>
      <c r="C12" s="160"/>
      <c r="D12" s="199">
        <f t="shared" si="0"/>
        <v>0</v>
      </c>
      <c r="E12" s="160"/>
    </row>
    <row r="13" spans="1:11" s="138" customFormat="1" ht="31.5" hidden="1" customHeight="1">
      <c r="A13" s="163"/>
      <c r="B13" s="164"/>
      <c r="C13" s="160"/>
      <c r="D13" s="199">
        <f t="shared" si="0"/>
        <v>0</v>
      </c>
      <c r="E13" s="160"/>
    </row>
    <row r="14" spans="1:11" s="138" customFormat="1" ht="15.75" hidden="1" customHeight="1">
      <c r="A14" s="165"/>
      <c r="B14" s="164"/>
      <c r="C14" s="160"/>
      <c r="D14" s="199">
        <f t="shared" si="0"/>
        <v>0</v>
      </c>
      <c r="E14" s="160"/>
      <c r="G14" s="138">
        <v>6476566.0999999996</v>
      </c>
      <c r="H14" s="138">
        <v>279131</v>
      </c>
      <c r="I14" s="138">
        <f>G14+H14+4100</f>
        <v>6759797.0999999996</v>
      </c>
    </row>
    <row r="15" spans="1:11" s="138" customFormat="1" ht="15.75" hidden="1" customHeight="1">
      <c r="A15" s="165"/>
      <c r="B15" s="164"/>
      <c r="C15" s="160"/>
      <c r="D15" s="199">
        <f t="shared" si="0"/>
        <v>0</v>
      </c>
      <c r="E15" s="160"/>
      <c r="G15" s="138">
        <v>6670222.0999999996</v>
      </c>
      <c r="H15" s="138">
        <v>115000</v>
      </c>
      <c r="I15" s="138">
        <f>G15+H15+80000</f>
        <v>6865222.0999999996</v>
      </c>
    </row>
    <row r="16" spans="1:11" s="138" customFormat="1" ht="15.75" hidden="1" customHeight="1">
      <c r="A16" s="165"/>
      <c r="B16" s="164"/>
      <c r="C16" s="160"/>
      <c r="D16" s="199">
        <f t="shared" si="0"/>
        <v>0</v>
      </c>
      <c r="E16" s="160"/>
      <c r="I16" s="138">
        <f>I14-I15</f>
        <v>-105425</v>
      </c>
    </row>
    <row r="17" spans="1:8" s="138" customFormat="1" ht="15.75" hidden="1" customHeight="1">
      <c r="A17" s="165"/>
      <c r="B17" s="164"/>
      <c r="C17" s="160"/>
      <c r="D17" s="199">
        <f t="shared" si="0"/>
        <v>0</v>
      </c>
      <c r="E17" s="160"/>
      <c r="G17" s="138">
        <f>G14-G15</f>
        <v>-193656</v>
      </c>
    </row>
    <row r="18" spans="1:8" s="139" customFormat="1">
      <c r="A18" s="166"/>
      <c r="B18" s="167" t="s">
        <v>294</v>
      </c>
      <c r="C18" s="160">
        <v>0</v>
      </c>
      <c r="D18" s="199">
        <f t="shared" si="0"/>
        <v>0</v>
      </c>
      <c r="E18" s="160">
        <v>0</v>
      </c>
      <c r="F18" s="139" t="s">
        <v>295</v>
      </c>
      <c r="G18" s="139">
        <f>G14+150000</f>
        <v>6626566.0999999996</v>
      </c>
      <c r="H18" s="139">
        <v>195694.7</v>
      </c>
    </row>
    <row r="19" spans="1:8" s="140" customFormat="1">
      <c r="A19" s="288" t="s">
        <v>296</v>
      </c>
      <c r="B19" s="289"/>
      <c r="C19" s="168">
        <v>2671.5</v>
      </c>
      <c r="D19" s="199">
        <f t="shared" si="0"/>
        <v>3948.9799999999996</v>
      </c>
      <c r="E19" s="205">
        <v>6620.48</v>
      </c>
      <c r="F19" s="140" t="s">
        <v>297</v>
      </c>
      <c r="G19" s="140">
        <f>G15+75000+150000</f>
        <v>6895222.0999999996</v>
      </c>
      <c r="H19" s="140">
        <f>H18+4100</f>
        <v>199794.7</v>
      </c>
    </row>
    <row r="20" spans="1:8" s="140" customFormat="1" hidden="1">
      <c r="A20" s="141"/>
      <c r="B20" s="122"/>
      <c r="C20" s="122"/>
      <c r="D20" s="122"/>
      <c r="E20" s="142"/>
    </row>
    <row r="21" spans="1:8" hidden="1">
      <c r="A21" s="141"/>
      <c r="B21" s="143"/>
      <c r="C21" s="143"/>
      <c r="D21" s="143"/>
      <c r="E21" s="142"/>
    </row>
    <row r="22" spans="1:8">
      <c r="E22" s="10"/>
    </row>
    <row r="23" spans="1:8" hidden="1">
      <c r="E23" s="10"/>
    </row>
    <row r="24" spans="1:8">
      <c r="E24" s="10"/>
    </row>
    <row r="25" spans="1:8">
      <c r="E25" s="10"/>
    </row>
    <row r="26" spans="1:8" s="139" customFormat="1"/>
    <row r="27" spans="1:8" s="139" customFormat="1"/>
    <row r="28" spans="1:8" s="139" customFormat="1"/>
    <row r="29" spans="1:8" s="140" customFormat="1"/>
    <row r="30" spans="1:8" s="140" customFormat="1"/>
    <row r="31" spans="1:8" s="139" customFormat="1"/>
    <row r="32" spans="1:8" s="140" customFormat="1"/>
    <row r="33" spans="2:5" s="140" customFormat="1"/>
    <row r="34" spans="2:5">
      <c r="E34" s="10"/>
    </row>
    <row r="35" spans="2:5">
      <c r="E35" s="10"/>
    </row>
    <row r="36" spans="2:5">
      <c r="E36" s="10"/>
    </row>
    <row r="37" spans="2:5">
      <c r="E37" s="10"/>
    </row>
    <row r="38" spans="2:5">
      <c r="B38" s="144"/>
      <c r="C38" s="144"/>
      <c r="D38" s="144"/>
      <c r="E38" s="145"/>
    </row>
    <row r="39" spans="2:5">
      <c r="B39" s="144"/>
      <c r="C39" s="144"/>
      <c r="D39" s="144"/>
      <c r="E39" s="145"/>
    </row>
    <row r="40" spans="2:5">
      <c r="B40" s="144"/>
      <c r="C40" s="144"/>
      <c r="D40" s="144"/>
      <c r="E40" s="145"/>
    </row>
    <row r="41" spans="2:5">
      <c r="B41" s="144"/>
      <c r="C41" s="144"/>
      <c r="D41" s="144"/>
      <c r="E41" s="145"/>
    </row>
    <row r="42" spans="2:5">
      <c r="B42" s="146"/>
      <c r="C42" s="146"/>
      <c r="D42" s="146"/>
      <c r="E42" s="147"/>
    </row>
    <row r="43" spans="2:5">
      <c r="B43" s="144"/>
      <c r="C43" s="144"/>
      <c r="D43" s="144"/>
      <c r="E43" s="145"/>
    </row>
    <row r="44" spans="2:5">
      <c r="B44" s="144"/>
      <c r="C44" s="144"/>
      <c r="D44" s="144"/>
      <c r="E44" s="145"/>
    </row>
    <row r="45" spans="2:5">
      <c r="B45" s="148"/>
      <c r="C45" s="148"/>
      <c r="D45" s="148"/>
      <c r="E45" s="149"/>
    </row>
    <row r="46" spans="2:5">
      <c r="B46" s="144"/>
      <c r="C46" s="144"/>
      <c r="D46" s="144"/>
      <c r="E46" s="145"/>
    </row>
    <row r="47" spans="2:5">
      <c r="B47" s="144"/>
      <c r="C47" s="144"/>
      <c r="D47" s="144"/>
      <c r="E47" s="145"/>
    </row>
    <row r="48" spans="2:5">
      <c r="B48" s="148"/>
      <c r="C48" s="148"/>
      <c r="D48" s="148"/>
      <c r="E48" s="149"/>
    </row>
    <row r="49" spans="2:5">
      <c r="B49" s="144"/>
      <c r="C49" s="144"/>
      <c r="D49" s="144"/>
      <c r="E49" s="145"/>
    </row>
    <row r="50" spans="2:5">
      <c r="B50" s="144"/>
      <c r="C50" s="144"/>
      <c r="D50" s="144"/>
      <c r="E50" s="145"/>
    </row>
    <row r="51" spans="2:5">
      <c r="B51" s="144"/>
      <c r="C51" s="144"/>
      <c r="D51" s="144"/>
      <c r="E51" s="145"/>
    </row>
    <row r="52" spans="2:5">
      <c r="B52" s="144"/>
      <c r="C52" s="144"/>
      <c r="D52" s="144"/>
      <c r="E52" s="145"/>
    </row>
    <row r="53" spans="2:5">
      <c r="B53" s="150"/>
      <c r="C53" s="150"/>
      <c r="D53" s="150"/>
      <c r="E53" s="151"/>
    </row>
    <row r="54" spans="2:5">
      <c r="B54" s="150"/>
      <c r="C54" s="150"/>
      <c r="D54" s="150"/>
      <c r="E54" s="151"/>
    </row>
    <row r="55" spans="2:5">
      <c r="B55" s="150"/>
      <c r="C55" s="150"/>
      <c r="D55" s="150"/>
      <c r="E55" s="151"/>
    </row>
    <row r="56" spans="2:5">
      <c r="E56" s="152"/>
    </row>
    <row r="57" spans="2:5">
      <c r="E57" s="152"/>
    </row>
    <row r="58" spans="2:5">
      <c r="E58" s="152"/>
    </row>
    <row r="59" spans="2:5">
      <c r="E59" s="152"/>
    </row>
    <row r="60" spans="2:5">
      <c r="E60" s="152"/>
    </row>
    <row r="61" spans="2:5">
      <c r="E61" s="152"/>
    </row>
    <row r="62" spans="2:5">
      <c r="E62" s="152"/>
    </row>
    <row r="63" spans="2:5">
      <c r="E63" s="152"/>
    </row>
    <row r="64" spans="2:5">
      <c r="E64" s="152"/>
    </row>
    <row r="65" spans="5:5">
      <c r="E65" s="152"/>
    </row>
    <row r="66" spans="5:5">
      <c r="E66" s="152"/>
    </row>
    <row r="67" spans="5:5">
      <c r="E67" s="152"/>
    </row>
    <row r="68" spans="5:5">
      <c r="E68" s="152"/>
    </row>
    <row r="69" spans="5:5">
      <c r="E69" s="152"/>
    </row>
    <row r="70" spans="5:5">
      <c r="E70" s="152"/>
    </row>
    <row r="71" spans="5:5">
      <c r="E71" s="152"/>
    </row>
    <row r="72" spans="5:5">
      <c r="E72" s="152"/>
    </row>
    <row r="73" spans="5:5">
      <c r="E73" s="152"/>
    </row>
    <row r="74" spans="5:5">
      <c r="E74" s="152"/>
    </row>
    <row r="75" spans="5:5">
      <c r="E75" s="152"/>
    </row>
    <row r="76" spans="5:5">
      <c r="E76" s="152"/>
    </row>
    <row r="77" spans="5:5">
      <c r="E77" s="152"/>
    </row>
    <row r="78" spans="5:5">
      <c r="E78" s="152"/>
    </row>
    <row r="79" spans="5:5">
      <c r="E79" s="152"/>
    </row>
    <row r="80" spans="5:5">
      <c r="E80" s="152"/>
    </row>
    <row r="81" spans="5:5">
      <c r="E81" s="152"/>
    </row>
    <row r="82" spans="5:5">
      <c r="E82" s="152"/>
    </row>
    <row r="83" spans="5:5">
      <c r="E83" s="152"/>
    </row>
    <row r="84" spans="5:5">
      <c r="E84" s="152"/>
    </row>
    <row r="85" spans="5:5">
      <c r="E85" s="152"/>
    </row>
    <row r="86" spans="5:5">
      <c r="E86" s="152"/>
    </row>
    <row r="87" spans="5:5">
      <c r="E87" s="152"/>
    </row>
    <row r="88" spans="5:5">
      <c r="E88" s="152"/>
    </row>
    <row r="89" spans="5:5">
      <c r="E89" s="152"/>
    </row>
    <row r="90" spans="5:5">
      <c r="E90" s="152"/>
    </row>
    <row r="91" spans="5:5">
      <c r="E91" s="152"/>
    </row>
    <row r="92" spans="5:5">
      <c r="E92" s="152"/>
    </row>
    <row r="93" spans="5:5">
      <c r="E93" s="152"/>
    </row>
    <row r="94" spans="5:5">
      <c r="E94" s="152"/>
    </row>
    <row r="95" spans="5:5">
      <c r="E95" s="152"/>
    </row>
    <row r="96" spans="5:5">
      <c r="E96" s="152"/>
    </row>
    <row r="97" spans="5:5">
      <c r="E97" s="152"/>
    </row>
    <row r="98" spans="5:5">
      <c r="E98" s="152"/>
    </row>
    <row r="99" spans="5:5">
      <c r="E99" s="152"/>
    </row>
    <row r="100" spans="5:5">
      <c r="E100" s="152"/>
    </row>
    <row r="101" spans="5:5">
      <c r="E101" s="152"/>
    </row>
    <row r="102" spans="5:5">
      <c r="E102" s="152"/>
    </row>
    <row r="103" spans="5:5">
      <c r="E103" s="152"/>
    </row>
    <row r="104" spans="5:5">
      <c r="E104" s="152"/>
    </row>
    <row r="105" spans="5:5">
      <c r="E105" s="152"/>
    </row>
    <row r="106" spans="5:5">
      <c r="E106" s="152"/>
    </row>
    <row r="107" spans="5:5">
      <c r="E107" s="152"/>
    </row>
    <row r="108" spans="5:5">
      <c r="E108" s="152"/>
    </row>
    <row r="109" spans="5:5">
      <c r="E109" s="152"/>
    </row>
    <row r="110" spans="5:5">
      <c r="E110" s="152"/>
    </row>
    <row r="111" spans="5:5">
      <c r="E111" s="152"/>
    </row>
    <row r="112" spans="5:5">
      <c r="E112" s="152"/>
    </row>
    <row r="113" spans="5:5">
      <c r="E113" s="152"/>
    </row>
    <row r="114" spans="5:5">
      <c r="E114" s="152"/>
    </row>
    <row r="115" spans="5:5">
      <c r="E115" s="152"/>
    </row>
    <row r="116" spans="5:5">
      <c r="E116" s="152"/>
    </row>
    <row r="117" spans="5:5">
      <c r="E117" s="152"/>
    </row>
    <row r="118" spans="5:5">
      <c r="E118" s="152"/>
    </row>
    <row r="119" spans="5:5">
      <c r="E119" s="152"/>
    </row>
    <row r="120" spans="5:5">
      <c r="E120" s="152"/>
    </row>
    <row r="121" spans="5:5">
      <c r="E121" s="152"/>
    </row>
    <row r="122" spans="5:5">
      <c r="E122" s="152"/>
    </row>
    <row r="123" spans="5:5">
      <c r="E123" s="152"/>
    </row>
    <row r="124" spans="5:5">
      <c r="E124" s="152"/>
    </row>
    <row r="125" spans="5:5">
      <c r="E125" s="152"/>
    </row>
    <row r="126" spans="5:5">
      <c r="E126" s="152"/>
    </row>
    <row r="127" spans="5:5">
      <c r="E127" s="152"/>
    </row>
    <row r="128" spans="5:5">
      <c r="E128" s="152"/>
    </row>
    <row r="129" spans="5:5">
      <c r="E129" s="152"/>
    </row>
    <row r="130" spans="5:5">
      <c r="E130" s="152"/>
    </row>
    <row r="131" spans="5:5">
      <c r="E131" s="152"/>
    </row>
    <row r="132" spans="5:5">
      <c r="E132" s="152"/>
    </row>
    <row r="133" spans="5:5">
      <c r="E133" s="152"/>
    </row>
    <row r="134" spans="5:5">
      <c r="E134" s="152"/>
    </row>
    <row r="135" spans="5:5">
      <c r="E135" s="152"/>
    </row>
    <row r="136" spans="5:5">
      <c r="E136" s="152"/>
    </row>
    <row r="137" spans="5:5">
      <c r="E137" s="152"/>
    </row>
    <row r="138" spans="5:5">
      <c r="E138" s="152"/>
    </row>
    <row r="139" spans="5:5">
      <c r="E139" s="152"/>
    </row>
    <row r="140" spans="5:5">
      <c r="E140" s="152"/>
    </row>
    <row r="141" spans="5:5">
      <c r="E141" s="152"/>
    </row>
    <row r="142" spans="5:5">
      <c r="E142" s="152"/>
    </row>
    <row r="143" spans="5:5">
      <c r="E143" s="152"/>
    </row>
    <row r="144" spans="5:5">
      <c r="E144" s="152"/>
    </row>
    <row r="145" spans="5:5">
      <c r="E145" s="152"/>
    </row>
    <row r="146" spans="5:5">
      <c r="E146" s="152"/>
    </row>
    <row r="147" spans="5:5">
      <c r="E147" s="152"/>
    </row>
    <row r="148" spans="5:5">
      <c r="E148" s="152"/>
    </row>
    <row r="149" spans="5:5">
      <c r="E149" s="152"/>
    </row>
    <row r="150" spans="5:5">
      <c r="E150" s="152"/>
    </row>
    <row r="151" spans="5:5">
      <c r="E151" s="152"/>
    </row>
    <row r="152" spans="5:5">
      <c r="E152" s="152"/>
    </row>
    <row r="153" spans="5:5">
      <c r="E153" s="152"/>
    </row>
    <row r="154" spans="5:5">
      <c r="E154" s="152"/>
    </row>
    <row r="155" spans="5:5">
      <c r="E155" s="152"/>
    </row>
    <row r="156" spans="5:5">
      <c r="E156" s="152"/>
    </row>
    <row r="157" spans="5:5">
      <c r="E157" s="152"/>
    </row>
    <row r="158" spans="5:5">
      <c r="E158" s="152"/>
    </row>
    <row r="159" spans="5:5">
      <c r="E159" s="152"/>
    </row>
    <row r="160" spans="5:5">
      <c r="E160" s="152"/>
    </row>
    <row r="161" spans="5:5">
      <c r="E161" s="152"/>
    </row>
    <row r="162" spans="5:5">
      <c r="E162" s="152"/>
    </row>
    <row r="163" spans="5:5">
      <c r="E163" s="152"/>
    </row>
    <row r="164" spans="5:5">
      <c r="E164" s="152"/>
    </row>
    <row r="165" spans="5:5">
      <c r="E165" s="152"/>
    </row>
  </sheetData>
  <mergeCells count="3">
    <mergeCell ref="A6:E6"/>
    <mergeCell ref="A19:B19"/>
    <mergeCell ref="E1:E3"/>
  </mergeCells>
  <pageMargins left="0.75" right="0.75" top="1" bottom="1" header="0.5" footer="0.5"/>
  <pageSetup paperSize="9" scale="8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32"/>
  <sheetViews>
    <sheetView workbookViewId="0">
      <selection activeCell="B11" sqref="B11"/>
    </sheetView>
  </sheetViews>
  <sheetFormatPr defaultRowHeight="12.75"/>
  <cols>
    <col min="1" max="1" width="9.140625" style="33"/>
    <col min="2" max="2" width="75.85546875" customWidth="1"/>
  </cols>
  <sheetData>
    <row r="1" spans="1:10">
      <c r="A1" s="290" t="s">
        <v>153</v>
      </c>
      <c r="B1" s="290"/>
    </row>
    <row r="2" spans="1:10" ht="27" customHeight="1">
      <c r="A2" s="177">
        <v>1</v>
      </c>
      <c r="B2" s="79" t="s">
        <v>283</v>
      </c>
      <c r="C2" s="78"/>
      <c r="D2" s="78"/>
    </row>
    <row r="3" spans="1:10" ht="34.5" customHeight="1">
      <c r="A3" s="177">
        <v>2</v>
      </c>
      <c r="B3" s="81" t="s">
        <v>284</v>
      </c>
      <c r="C3" s="80"/>
      <c r="D3" s="80"/>
    </row>
    <row r="4" spans="1:10" s="169" customFormat="1" ht="27" customHeight="1">
      <c r="A4" s="177">
        <v>3</v>
      </c>
      <c r="B4" s="81" t="s">
        <v>323</v>
      </c>
      <c r="C4" s="80"/>
      <c r="D4" s="80"/>
    </row>
    <row r="5" spans="1:10" ht="27" customHeight="1">
      <c r="A5" s="177">
        <v>4</v>
      </c>
      <c r="B5" s="82" t="s">
        <v>324</v>
      </c>
      <c r="C5" s="78"/>
      <c r="D5" s="78"/>
      <c r="E5" s="78"/>
      <c r="F5" s="78"/>
    </row>
    <row r="6" spans="1:10" ht="27" customHeight="1">
      <c r="A6" s="177">
        <v>5</v>
      </c>
      <c r="B6" s="82" t="s">
        <v>325</v>
      </c>
      <c r="C6" s="78"/>
      <c r="D6" s="78"/>
      <c r="E6" s="78"/>
      <c r="F6" s="78"/>
    </row>
    <row r="7" spans="1:10" ht="42.75" customHeight="1">
      <c r="A7" s="177">
        <v>6</v>
      </c>
      <c r="B7" s="84" t="s">
        <v>326</v>
      </c>
      <c r="C7" s="83"/>
      <c r="D7" s="83"/>
      <c r="E7" s="83"/>
    </row>
    <row r="8" spans="1:10" ht="40.5" customHeight="1">
      <c r="A8" s="177">
        <v>7</v>
      </c>
      <c r="B8" s="79" t="s">
        <v>327</v>
      </c>
      <c r="C8" s="86"/>
      <c r="D8" s="86"/>
      <c r="E8" s="86"/>
    </row>
    <row r="9" spans="1:10" ht="32.25" customHeight="1">
      <c r="A9" s="177">
        <v>8</v>
      </c>
      <c r="B9" s="90" t="s">
        <v>328</v>
      </c>
      <c r="C9" s="83"/>
      <c r="D9" s="83"/>
      <c r="E9" s="83"/>
      <c r="F9" s="83"/>
      <c r="G9" s="83"/>
      <c r="H9" s="83"/>
      <c r="I9" s="85"/>
    </row>
    <row r="10" spans="1:10" ht="33.75" customHeight="1">
      <c r="A10" s="177">
        <v>9</v>
      </c>
      <c r="B10" s="90" t="s">
        <v>329</v>
      </c>
      <c r="C10" s="83"/>
      <c r="D10" s="83"/>
      <c r="E10" s="83"/>
      <c r="F10" s="83"/>
      <c r="G10" s="83"/>
      <c r="H10" s="83"/>
      <c r="I10" s="87"/>
      <c r="J10" s="85"/>
    </row>
    <row r="11" spans="1:10" ht="66" customHeight="1">
      <c r="A11" s="177">
        <v>10</v>
      </c>
      <c r="B11" s="79" t="s">
        <v>330</v>
      </c>
      <c r="C11" s="88"/>
      <c r="D11" s="88"/>
      <c r="E11" s="88"/>
      <c r="F11" s="88"/>
      <c r="G11" s="88"/>
      <c r="H11" s="88"/>
      <c r="I11" s="89"/>
    </row>
    <row r="12" spans="1:10" ht="66" customHeight="1">
      <c r="A12" s="177">
        <v>11</v>
      </c>
      <c r="B12" s="79" t="s">
        <v>331</v>
      </c>
    </row>
    <row r="13" spans="1:10" ht="27" customHeight="1">
      <c r="A13" s="177">
        <v>12</v>
      </c>
      <c r="B13" s="79" t="s">
        <v>322</v>
      </c>
    </row>
    <row r="14" spans="1:10" ht="27" customHeight="1">
      <c r="A14" s="177">
        <v>13</v>
      </c>
      <c r="B14" s="79" t="s">
        <v>332</v>
      </c>
    </row>
    <row r="15" spans="1:10" ht="27" customHeight="1">
      <c r="A15" s="177">
        <v>14</v>
      </c>
      <c r="B15" s="210" t="s">
        <v>333</v>
      </c>
    </row>
    <row r="16" spans="1:10" ht="27" customHeight="1">
      <c r="A16" s="177">
        <v>15</v>
      </c>
      <c r="B16" s="211" t="s">
        <v>334</v>
      </c>
    </row>
    <row r="17" spans="1:2" ht="27" customHeight="1">
      <c r="A17" s="177">
        <v>16</v>
      </c>
      <c r="B17" s="211" t="s">
        <v>335</v>
      </c>
    </row>
    <row r="18" spans="1:2" ht="27" customHeight="1">
      <c r="A18" s="177">
        <v>17</v>
      </c>
      <c r="B18" s="211" t="s">
        <v>336</v>
      </c>
    </row>
    <row r="19" spans="1:2" ht="27" customHeight="1">
      <c r="A19" s="177">
        <v>18</v>
      </c>
      <c r="B19" s="211" t="s">
        <v>337</v>
      </c>
    </row>
    <row r="20" spans="1:2" ht="27" customHeight="1">
      <c r="A20" s="177">
        <v>19</v>
      </c>
      <c r="B20" s="211" t="s">
        <v>310</v>
      </c>
    </row>
    <row r="21" spans="1:2" ht="21.75" customHeight="1">
      <c r="A21" s="177">
        <v>20</v>
      </c>
      <c r="B21" s="212" t="s">
        <v>311</v>
      </c>
    </row>
    <row r="22" spans="1:2" ht="18" customHeight="1">
      <c r="A22" s="177">
        <v>21</v>
      </c>
      <c r="B22" s="212" t="s">
        <v>312</v>
      </c>
    </row>
    <row r="23" spans="1:2" ht="27" customHeight="1">
      <c r="A23" s="177">
        <v>22</v>
      </c>
      <c r="B23" s="211" t="s">
        <v>338</v>
      </c>
    </row>
    <row r="24" spans="1:2" ht="20.25" customHeight="1">
      <c r="A24" s="177">
        <v>23</v>
      </c>
      <c r="B24" s="211" t="s">
        <v>339</v>
      </c>
    </row>
    <row r="25" spans="1:2" ht="30" customHeight="1">
      <c r="A25" s="177">
        <v>24</v>
      </c>
      <c r="B25" s="211" t="s">
        <v>340</v>
      </c>
    </row>
    <row r="26" spans="1:2" ht="12.75" customHeight="1">
      <c r="A26" s="177">
        <v>25</v>
      </c>
      <c r="B26" s="212" t="s">
        <v>313</v>
      </c>
    </row>
    <row r="27" spans="1:2" ht="15.75" customHeight="1">
      <c r="A27" s="177">
        <v>26</v>
      </c>
      <c r="B27" s="212" t="s">
        <v>314</v>
      </c>
    </row>
    <row r="28" spans="1:2" ht="27" customHeight="1">
      <c r="A28" s="177">
        <v>27</v>
      </c>
      <c r="B28" s="32"/>
    </row>
    <row r="29" spans="1:2" ht="27" customHeight="1">
      <c r="A29" s="177">
        <v>28</v>
      </c>
      <c r="B29" s="32"/>
    </row>
    <row r="30" spans="1:2" ht="27" customHeight="1">
      <c r="A30" s="177">
        <v>29</v>
      </c>
      <c r="B30" s="32"/>
    </row>
    <row r="31" spans="1:2" ht="27" customHeight="1">
      <c r="A31" s="177">
        <v>30</v>
      </c>
      <c r="B31" s="32"/>
    </row>
    <row r="32" spans="1:2" ht="27" customHeight="1">
      <c r="A32" s="177">
        <v>31</v>
      </c>
      <c r="B32" s="32"/>
    </row>
  </sheetData>
  <mergeCells count="1">
    <mergeCell ref="A1:B1"/>
  </mergeCells>
  <pageMargins left="0.70866141732283472" right="0.70866141732283472" top="0.33" bottom="0.27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Приложение 1</vt:lpstr>
      <vt:lpstr>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Перечень</vt:lpstr>
      <vt:lpstr>'Приложение 1'!Область_печати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  <vt:lpstr>'Приложение 6'!Область_печати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АЯгуль</cp:lastModifiedBy>
  <cp:lastPrinted>2019-04-08T09:19:57Z</cp:lastPrinted>
  <dcterms:created xsi:type="dcterms:W3CDTF">2007-09-12T09:25:25Z</dcterms:created>
  <dcterms:modified xsi:type="dcterms:W3CDTF">2019-04-08T09:21:33Z</dcterms:modified>
</cp:coreProperties>
</file>