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mila\Desktop\Бюджетный прогноз\"/>
    </mc:Choice>
  </mc:AlternateContent>
  <bookViews>
    <workbookView xWindow="0" yWindow="0" windowWidth="19440" windowHeight="11460" activeTab="3"/>
  </bookViews>
  <sheets>
    <sheet name="Приложение 1" sheetId="1" r:id="rId1"/>
    <sheet name="ПРИЛ 2 " sheetId="14" r:id="rId2"/>
    <sheet name="Приложение 3 " sheetId="13" r:id="rId3"/>
    <sheet name="ПРИЛ 4 " sheetId="15" r:id="rId4"/>
  </sheets>
  <calcPr calcId="152511"/>
</workbook>
</file>

<file path=xl/calcChain.xml><?xml version="1.0" encoding="utf-8"?>
<calcChain xmlns="http://schemas.openxmlformats.org/spreadsheetml/2006/main">
  <c r="E9" i="13" l="1"/>
  <c r="D8" i="15" l="1"/>
  <c r="F8" i="15" l="1"/>
  <c r="G8" i="15"/>
  <c r="E8" i="15"/>
  <c r="D5" i="1"/>
  <c r="E5" i="1" s="1"/>
  <c r="F5" i="1" s="1"/>
  <c r="G5" i="1" s="1"/>
  <c r="H5" i="1" s="1"/>
  <c r="H23" i="15" l="1"/>
  <c r="H21" i="15"/>
  <c r="D6" i="15"/>
  <c r="D23" i="15" s="1"/>
  <c r="C8" i="15"/>
  <c r="C6" i="15" s="1"/>
  <c r="B8" i="15"/>
  <c r="G6" i="15"/>
  <c r="G9" i="15" s="1"/>
  <c r="F6" i="15"/>
  <c r="F23" i="15" s="1"/>
  <c r="E6" i="15"/>
  <c r="E9" i="15" s="1"/>
  <c r="B6" i="15"/>
  <c r="B21" i="15" s="1"/>
  <c r="I26" i="14"/>
  <c r="H26" i="14"/>
  <c r="G26" i="14"/>
  <c r="F26" i="14"/>
  <c r="E26" i="14"/>
  <c r="D26" i="14"/>
  <c r="C26" i="14"/>
  <c r="I25" i="14"/>
  <c r="H25" i="14"/>
  <c r="G25" i="14"/>
  <c r="F25" i="14"/>
  <c r="E25" i="14"/>
  <c r="D25" i="14"/>
  <c r="D16" i="14"/>
  <c r="I15" i="14"/>
  <c r="H15" i="14"/>
  <c r="G15" i="14"/>
  <c r="F15" i="14"/>
  <c r="E16" i="14"/>
  <c r="I9" i="14"/>
  <c r="I7" i="14" s="1"/>
  <c r="H9" i="14"/>
  <c r="H7" i="14" s="1"/>
  <c r="G9" i="14"/>
  <c r="G7" i="14" s="1"/>
  <c r="F9" i="14"/>
  <c r="F7" i="14" s="1"/>
  <c r="E9" i="14"/>
  <c r="E7" i="14" s="1"/>
  <c r="D9" i="14"/>
  <c r="D7" i="14" s="1"/>
  <c r="C9" i="14"/>
  <c r="C7" i="14" s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C10" i="13"/>
  <c r="C6" i="14" l="1"/>
  <c r="C28" i="14" s="1"/>
  <c r="G27" i="14"/>
  <c r="C7" i="15"/>
  <c r="G7" i="15"/>
  <c r="E27" i="14"/>
  <c r="C9" i="15"/>
  <c r="D27" i="14"/>
  <c r="F27" i="14"/>
  <c r="B9" i="15"/>
  <c r="I16" i="14"/>
  <c r="G16" i="14"/>
  <c r="I6" i="14"/>
  <c r="I28" i="14" s="1"/>
  <c r="I8" i="14"/>
  <c r="H6" i="14"/>
  <c r="H28" i="14" s="1"/>
  <c r="G6" i="14"/>
  <c r="G28" i="14" s="1"/>
  <c r="G8" i="14"/>
  <c r="F6" i="14"/>
  <c r="F28" i="14" s="1"/>
  <c r="F8" i="14"/>
  <c r="E6" i="14"/>
  <c r="E28" i="14" s="1"/>
  <c r="D6" i="14"/>
  <c r="D28" i="14" s="1"/>
  <c r="E8" i="14"/>
  <c r="I27" i="14"/>
  <c r="F9" i="15"/>
  <c r="D9" i="15"/>
  <c r="D7" i="15"/>
  <c r="F7" i="15"/>
  <c r="H7" i="15"/>
  <c r="C21" i="15"/>
  <c r="E21" i="15"/>
  <c r="G21" i="15"/>
  <c r="C23" i="15"/>
  <c r="E23" i="15"/>
  <c r="G23" i="15"/>
  <c r="E7" i="15"/>
  <c r="D21" i="15"/>
  <c r="F21" i="15"/>
  <c r="H27" i="14"/>
  <c r="D8" i="14"/>
  <c r="H8" i="14"/>
  <c r="F16" i="14"/>
  <c r="H16" i="14"/>
  <c r="D10" i="13"/>
  <c r="E10" i="13"/>
  <c r="F10" i="13"/>
  <c r="G10" i="13"/>
  <c r="H10" i="13"/>
  <c r="I10" i="13"/>
  <c r="J10" i="13"/>
  <c r="D13" i="13" l="1"/>
  <c r="C13" i="13"/>
  <c r="D11" i="13"/>
  <c r="C11" i="13"/>
  <c r="B10" i="13"/>
  <c r="B11" i="13" s="1"/>
  <c r="D9" i="13"/>
  <c r="C9" i="13"/>
  <c r="B9" i="13"/>
  <c r="D7" i="13"/>
  <c r="C7" i="13"/>
  <c r="B7" i="13"/>
  <c r="J9" i="13" l="1"/>
  <c r="J7" i="13"/>
  <c r="J13" i="13"/>
  <c r="J11" i="13"/>
  <c r="H13" i="13"/>
  <c r="H11" i="13"/>
  <c r="H9" i="13"/>
  <c r="H7" i="13"/>
  <c r="F9" i="13"/>
  <c r="F7" i="13"/>
  <c r="F13" i="13"/>
  <c r="F11" i="13"/>
  <c r="I7" i="13"/>
  <c r="I9" i="13"/>
  <c r="I13" i="13"/>
  <c r="I11" i="13"/>
  <c r="G13" i="13"/>
  <c r="G11" i="13"/>
  <c r="G7" i="13"/>
  <c r="G9" i="13"/>
  <c r="E7" i="13"/>
  <c r="E11" i="13"/>
  <c r="E13" i="13"/>
</calcChain>
</file>

<file path=xl/sharedStrings.xml><?xml version="1.0" encoding="utf-8"?>
<sst xmlns="http://schemas.openxmlformats.org/spreadsheetml/2006/main" count="122" uniqueCount="77">
  <si>
    <t>Показатель</t>
  </si>
  <si>
    <t>Реальные располагаемые денежные доходы населения, в % к предыдущему году</t>
  </si>
  <si>
    <t>Численность населения (среднегодовая), тыс. человек</t>
  </si>
  <si>
    <t>в том числе:</t>
  </si>
  <si>
    <t>младше трудоспособного возраста</t>
  </si>
  <si>
    <t>в трудоспособном возрасте</t>
  </si>
  <si>
    <t>старше трудоспособного возраста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</si>
  <si>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</si>
  <si>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</si>
  <si>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</si>
  <si>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</si>
  <si>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</si>
  <si>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</si>
  <si>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</si>
  <si>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Доходы</t>
  </si>
  <si>
    <t>Налог на доходы физических лиц</t>
  </si>
  <si>
    <t xml:space="preserve">Акцизы 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</si>
  <si>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</si>
  <si>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</si>
  <si>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</si>
  <si>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</si>
  <si>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</si>
  <si>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</si>
  <si>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</si>
  <si>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</si>
  <si>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</si>
  <si>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</si>
  <si>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2014 год</t>
  </si>
  <si>
    <t>2015 год</t>
  </si>
  <si>
    <t>Расходы всего</t>
  </si>
  <si>
    <t>1. Программные расходы, всего</t>
  </si>
  <si>
    <t>Удельный вес (%)</t>
  </si>
  <si>
    <t>2. Непрограммные расходы, всего</t>
  </si>
  <si>
    <t>Индекс потребительских цен (за период с начала года), в % к предыдущему году</t>
  </si>
  <si>
    <t>тыс. руб.</t>
  </si>
  <si>
    <t>3. Условно утвержденные расходы</t>
  </si>
  <si>
    <t>Объем инвестиций в основной капитал, млрд. руб.</t>
  </si>
  <si>
    <t>2015 год (факт)</t>
  </si>
  <si>
    <t>Иные межбюджетные трансферты</t>
  </si>
  <si>
    <t>1. Собственные доходы</t>
  </si>
  <si>
    <t>1.1. Налоговые доходы</t>
  </si>
  <si>
    <t>1.2. Неналоговые доходы</t>
  </si>
  <si>
    <t xml:space="preserve">2. Безвозмездные поступления  </t>
  </si>
  <si>
    <t>% к предыдущему году</t>
  </si>
  <si>
    <t>тыс.руб.</t>
  </si>
  <si>
    <t>Приложение 1</t>
  </si>
  <si>
    <t>Приложение 2</t>
  </si>
  <si>
    <t>Приложение 3</t>
  </si>
  <si>
    <t>Приложение 4</t>
  </si>
  <si>
    <t>Налоги на имущество</t>
  </si>
  <si>
    <t>Прочие налоговые доходы</t>
  </si>
  <si>
    <t>млн. руб.</t>
  </si>
  <si>
    <t>Оборот организаций, млн.рублей</t>
  </si>
  <si>
    <t>Темп роста оборота организаций, в % к предыдущему году</t>
  </si>
  <si>
    <t xml:space="preserve">в % к обороту организаций                    </t>
  </si>
  <si>
    <t>Муниципальный долг</t>
  </si>
  <si>
    <t>В том числе:</t>
  </si>
  <si>
    <t>Основные показатели прогноза социально-экономического развития                                                                                                                                                                                                                                    Свирьстройского городского поселения                                                                                                                                                                                                                          на период до 2022 года</t>
  </si>
  <si>
    <t>Основные параметры бюджета Свирьстройского городского поселения на период до 2022 года</t>
  </si>
  <si>
    <t>Показатели финансового обеспечения муниципальных программ Свирьстройского городского поселения на период до 2022 года</t>
  </si>
  <si>
    <t>Муниципальная программа «Развитие автомобильных дорог  Свирьстройского городского поселения Лодейнопольского муниципального района Ленинградской области»</t>
  </si>
  <si>
    <t xml:space="preserve"> 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Свирьстройском городском поселении.»</t>
  </si>
  <si>
    <t>Муниципальная программа «Реализация проектов общественного совета на части территории г.п. Свирьстрой»</t>
  </si>
  <si>
    <t>Муниципальная программа «Благоустройство территории Свирьстройского городского поселения Лодейнопольского муниципального района Ленинградской области»</t>
  </si>
  <si>
    <t>к бюджетному прогнозу</t>
  </si>
  <si>
    <t xml:space="preserve">
Прогноз основных характеристик бюджета Свирьстройского городского поселения на период                   до 2022 года
</t>
  </si>
  <si>
    <t>2016 год (факт)</t>
  </si>
  <si>
    <t>2017 год (факт)</t>
  </si>
  <si>
    <t>2018 год (оценка)</t>
  </si>
  <si>
    <t>2017 год    (факт)</t>
  </si>
  <si>
    <t>2016 год   (факт)</t>
  </si>
  <si>
    <t>Муниципальная программа "Реализация инициативных предложений граждан на части территории г.п. Свирьстрой"</t>
  </si>
  <si>
    <t>Муниципальная программа "Обеспечение качественным жильем граждан на территории Свирьстройского городского поселения"</t>
  </si>
  <si>
    <t>Муниципальная программа "Формирование комфортной городской среды на территории п. Свирьстрой</t>
  </si>
  <si>
    <t>Муниципальная программа «Развитие и поддержка малого и среднего предпринимательства в Свирьстройском городском поселении.»</t>
  </si>
  <si>
    <t>Муниципальная программа «Противодействие экстремизму и профилактика терроризма на территории Свирьстройского городского поселения Лодейнопольского муниципального района»</t>
  </si>
  <si>
    <t>Муниципальная программа «Развитие культуры в Свирьстройском городском поселении Лодейнопольского муниципального района Ленинградской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</si>
</sst>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/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/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4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/>
    <xf numFmtId="164" fontId="9" fillId="3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/>
    <xf numFmtId="164" fontId="3" fillId="3" borderId="5" xfId="0" applyNumberFormat="1" applyFont="1" applyFill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right" vertical="center" wrapText="1"/>
    </xf>
    <xf numFmtId="0" fontId="10" fillId="3" borderId="2" xfId="0" applyFont="1" applyFill="1" applyBorder="1" applyAlignment="1">
      <alignment vertical="center" wrapText="1"/>
    </xf>
    <xf numFmtId="0" fontId="11" fillId="3" borderId="0" xfId="0" applyFont="1" applyFill="1"/>
    <xf numFmtId="0" fontId="4" fillId="3" borderId="2" xfId="0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/>
    </xf>
    <xf numFmtId="0" fontId="13" fillId="3" borderId="0" xfId="0" applyFont="1" applyFill="1"/>
    <xf numFmtId="164" fontId="4" fillId="3" borderId="4" xfId="1" applyNumberFormat="1" applyFont="1" applyFill="1" applyBorder="1" applyAlignment="1" applyProtection="1">
      <alignment horizontal="center" vertical="top" wrapText="1"/>
    </xf>
    <xf numFmtId="164" fontId="4" fillId="3" borderId="1" xfId="1" applyNumberFormat="1" applyFont="1" applyFill="1" applyBorder="1" applyAlignment="1" applyProtection="1">
      <alignment horizontal="center" vertical="top" wrapText="1"/>
    </xf>
    <xf numFmtId="164" fontId="4" fillId="3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164" fontId="5" fillId="3" borderId="0" xfId="0" applyNumberFormat="1" applyFont="1" applyFill="1"/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2" fillId="0" borderId="6" xfId="0" applyFont="1" applyBorder="1" applyAlignment="1">
      <alignment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 applyAlignment="1">
      <alignment vertical="top" wrapText="1"/>
    </xf>
    <xf numFmtId="164" fontId="1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/>
    <xf numFmtId="0" fontId="16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4" fontId="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vertical="top" wrapText="1"/>
    </xf>
    <xf numFmtId="165" fontId="14" fillId="0" borderId="1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J1" sqref="J1:J2"/>
    </sheetView>
  </sheetViews>
  <sheetFormatPr defaultColWidth="47.5703125" defaultRowHeight="15" x14ac:dyDescent="0.25"/>
  <cols>
    <col min="1" max="1" width="46.28515625" bestFit="1" customWidth="1"/>
    <col min="2" max="9" width="8.28515625" bestFit="1" customWidth="1"/>
    <col min="10" max="10" width="9.85546875" bestFit="1" customWidth="1"/>
  </cols>
  <sheetData>
    <row r="1" spans="1:10" x14ac:dyDescent="0.25">
      <c r="H1" s="6" t="s">
        <v>45</v>
      </c>
      <c r="J1" s="6"/>
    </row>
    <row r="2" spans="1:10" x14ac:dyDescent="0.25">
      <c r="H2" s="6" t="s">
        <v>64</v>
      </c>
      <c r="J2" s="6"/>
    </row>
    <row r="3" spans="1:10" ht="44.25" customHeight="1" x14ac:dyDescent="0.25">
      <c r="A3" s="90" t="s">
        <v>57</v>
      </c>
      <c r="B3" s="90"/>
      <c r="C3" s="90"/>
      <c r="D3" s="90"/>
      <c r="E3" s="90"/>
      <c r="F3" s="90"/>
      <c r="G3" s="90"/>
      <c r="H3" s="90"/>
      <c r="J3" s="6"/>
    </row>
    <row r="4" spans="1:10" ht="60" x14ac:dyDescent="0.25">
      <c r="A4" s="2" t="s">
        <v>0</v>
      </c>
      <c r="B4" s="18" t="s">
        <v>66</v>
      </c>
      <c r="C4" s="68" t="s">
        <v>67</v>
      </c>
      <c r="D4" s="68" t="s">
        <v>68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10" x14ac:dyDescent="0.25">
      <c r="A5" s="4" t="s">
        <v>52</v>
      </c>
      <c r="B5" s="20">
        <v>11.5</v>
      </c>
      <c r="C5" s="14">
        <v>11.5</v>
      </c>
      <c r="D5" s="14">
        <f>C5*D6/100</f>
        <v>11.718500000000001</v>
      </c>
      <c r="E5" s="14">
        <f t="shared" ref="E5:H5" si="0">D5*E6/100</f>
        <v>11.917714500000002</v>
      </c>
      <c r="F5" s="14">
        <f t="shared" si="0"/>
        <v>12.156068790000001</v>
      </c>
      <c r="G5" s="14">
        <f t="shared" si="0"/>
        <v>12.362721959430001</v>
      </c>
      <c r="H5" s="14">
        <f t="shared" si="0"/>
        <v>12.609976398618601</v>
      </c>
    </row>
    <row r="6" spans="1:10" ht="30" x14ac:dyDescent="0.25">
      <c r="A6" s="4" t="s">
        <v>53</v>
      </c>
      <c r="B6" s="20">
        <v>100</v>
      </c>
      <c r="C6" s="20">
        <v>100</v>
      </c>
      <c r="D6" s="15">
        <v>101.9</v>
      </c>
      <c r="E6" s="15">
        <v>101.7</v>
      </c>
      <c r="F6" s="15">
        <v>102</v>
      </c>
      <c r="G6" s="15">
        <v>101.7</v>
      </c>
      <c r="H6" s="15">
        <v>102</v>
      </c>
    </row>
    <row r="7" spans="1:10" ht="30" x14ac:dyDescent="0.25">
      <c r="A7" s="4" t="s">
        <v>1</v>
      </c>
      <c r="B7" s="20">
        <v>94.1</v>
      </c>
      <c r="C7" s="14">
        <v>99.3</v>
      </c>
      <c r="D7" s="14">
        <v>101.5</v>
      </c>
      <c r="E7" s="14">
        <v>100.7</v>
      </c>
      <c r="F7" s="14">
        <v>101.4</v>
      </c>
      <c r="G7" s="14">
        <v>102</v>
      </c>
      <c r="H7" s="14">
        <v>102.3</v>
      </c>
    </row>
    <row r="8" spans="1:10" ht="30" x14ac:dyDescent="0.25">
      <c r="A8" s="4" t="s">
        <v>33</v>
      </c>
      <c r="B8" s="20">
        <v>107.6</v>
      </c>
      <c r="C8" s="15">
        <v>103.9</v>
      </c>
      <c r="D8" s="15">
        <v>103.1</v>
      </c>
      <c r="E8" s="15">
        <v>104.3</v>
      </c>
      <c r="F8" s="15">
        <v>104</v>
      </c>
      <c r="G8" s="15">
        <v>104</v>
      </c>
      <c r="H8" s="15">
        <v>104</v>
      </c>
    </row>
    <row r="9" spans="1:10" ht="30" x14ac:dyDescent="0.25">
      <c r="A9" s="4" t="s">
        <v>36</v>
      </c>
      <c r="B9" s="84">
        <v>7.0000000000000007E-2</v>
      </c>
      <c r="C9" s="85">
        <v>7.0000000000000007E-2</v>
      </c>
      <c r="D9" s="85">
        <v>0.08</v>
      </c>
      <c r="E9" s="85">
        <v>0.08</v>
      </c>
      <c r="F9" s="85">
        <v>7.0000000000000007E-2</v>
      </c>
      <c r="G9" s="85">
        <v>0.08</v>
      </c>
      <c r="H9" s="85">
        <v>0.09</v>
      </c>
    </row>
    <row r="10" spans="1:10" ht="30" x14ac:dyDescent="0.25">
      <c r="A10" s="4" t="s">
        <v>2</v>
      </c>
      <c r="B10" s="20">
        <v>0.9</v>
      </c>
      <c r="C10" s="20">
        <v>0.9</v>
      </c>
      <c r="D10" s="20">
        <v>0.9</v>
      </c>
      <c r="E10" s="20">
        <v>0.9</v>
      </c>
      <c r="F10" s="20">
        <v>0.9</v>
      </c>
      <c r="G10" s="20">
        <v>0.9</v>
      </c>
      <c r="H10" s="20">
        <v>0.9</v>
      </c>
    </row>
    <row r="11" spans="1:10" x14ac:dyDescent="0.25">
      <c r="A11" s="5" t="s">
        <v>3</v>
      </c>
      <c r="B11" s="33"/>
      <c r="C11" s="34"/>
      <c r="D11" s="34"/>
      <c r="E11" s="34"/>
      <c r="F11" s="9"/>
      <c r="G11" s="10"/>
      <c r="H11" s="10"/>
    </row>
    <row r="12" spans="1:10" x14ac:dyDescent="0.25">
      <c r="A12" s="5" t="s">
        <v>4</v>
      </c>
      <c r="B12" s="21">
        <v>0.1</v>
      </c>
      <c r="C12" s="21">
        <v>0.1</v>
      </c>
      <c r="D12" s="21">
        <v>0.1</v>
      </c>
      <c r="E12" s="21">
        <v>0.1</v>
      </c>
      <c r="F12" s="21">
        <v>0.1</v>
      </c>
      <c r="G12" s="21">
        <v>0.1</v>
      </c>
      <c r="H12" s="21">
        <v>0.1</v>
      </c>
    </row>
    <row r="13" spans="1:10" x14ac:dyDescent="0.25">
      <c r="A13" s="5" t="s">
        <v>5</v>
      </c>
      <c r="B13" s="20">
        <f>B10*0.513</f>
        <v>0.4617</v>
      </c>
      <c r="C13" s="20">
        <f t="shared" ref="C13:H13" si="1">C10*0.513</f>
        <v>0.4617</v>
      </c>
      <c r="D13" s="20">
        <f t="shared" si="1"/>
        <v>0.4617</v>
      </c>
      <c r="E13" s="20">
        <f t="shared" si="1"/>
        <v>0.4617</v>
      </c>
      <c r="F13" s="20">
        <f t="shared" si="1"/>
        <v>0.4617</v>
      </c>
      <c r="G13" s="20">
        <f t="shared" si="1"/>
        <v>0.4617</v>
      </c>
      <c r="H13" s="20">
        <f t="shared" si="1"/>
        <v>0.4617</v>
      </c>
    </row>
    <row r="14" spans="1:10" x14ac:dyDescent="0.25">
      <c r="A14" s="5" t="s">
        <v>6</v>
      </c>
      <c r="B14" s="21">
        <f>B10*0.32</f>
        <v>0.28800000000000003</v>
      </c>
      <c r="C14" s="21">
        <f t="shared" ref="C14:H14" si="2">C10*0.32</f>
        <v>0.28800000000000003</v>
      </c>
      <c r="D14" s="21">
        <f t="shared" si="2"/>
        <v>0.28800000000000003</v>
      </c>
      <c r="E14" s="21">
        <f t="shared" si="2"/>
        <v>0.28800000000000003</v>
      </c>
      <c r="F14" s="21">
        <f t="shared" si="2"/>
        <v>0.28800000000000003</v>
      </c>
      <c r="G14" s="21">
        <f t="shared" si="2"/>
        <v>0.28800000000000003</v>
      </c>
      <c r="H14" s="21">
        <f t="shared" si="2"/>
        <v>0.28800000000000003</v>
      </c>
    </row>
  </sheetData>
  <mergeCells count="1">
    <mergeCell ref="A3:H3"/>
  </mergeCells>
  <pageMargins left="1.1023622047244095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I28" sqref="I28"/>
    </sheetView>
  </sheetViews>
  <sheetFormatPr defaultColWidth="9.140625" defaultRowHeight="15" x14ac:dyDescent="0.25"/>
  <cols>
    <col min="1" max="1" width="37" style="44" customWidth="1"/>
    <col min="2" max="2" width="12.85546875" style="44" hidden="1" customWidth="1"/>
    <col min="3" max="3" width="12.7109375" style="44" bestFit="1" customWidth="1"/>
    <col min="4" max="4" width="13" style="44" customWidth="1"/>
    <col min="5" max="5" width="13.28515625" style="44" customWidth="1"/>
    <col min="6" max="6" width="13.7109375" style="44" customWidth="1"/>
    <col min="7" max="7" width="15" style="44" bestFit="1" customWidth="1"/>
    <col min="8" max="8" width="14.28515625" style="44" customWidth="1"/>
    <col min="9" max="9" width="14" style="44" customWidth="1"/>
    <col min="10" max="16384" width="9.140625" style="44"/>
  </cols>
  <sheetData>
    <row r="1" spans="1:9" x14ac:dyDescent="0.25">
      <c r="I1" s="45" t="s">
        <v>46</v>
      </c>
    </row>
    <row r="2" spans="1:9" x14ac:dyDescent="0.25">
      <c r="I2" s="45" t="s">
        <v>64</v>
      </c>
    </row>
    <row r="3" spans="1:9" ht="40.5" customHeight="1" x14ac:dyDescent="0.25">
      <c r="A3" s="91" t="s">
        <v>58</v>
      </c>
      <c r="B3" s="91"/>
      <c r="C3" s="91"/>
      <c r="D3" s="91"/>
      <c r="E3" s="91"/>
      <c r="F3" s="91"/>
      <c r="G3" s="91"/>
      <c r="H3" s="91"/>
      <c r="I3" s="91"/>
    </row>
    <row r="4" spans="1:9" ht="15" customHeight="1" x14ac:dyDescent="0.25">
      <c r="A4" s="46"/>
      <c r="B4" s="46"/>
      <c r="C4" s="46"/>
      <c r="D4" s="46"/>
      <c r="E4" s="46"/>
      <c r="F4" s="46"/>
      <c r="G4" s="46"/>
      <c r="H4" s="46"/>
      <c r="I4" s="47" t="s">
        <v>34</v>
      </c>
    </row>
    <row r="5" spans="1:9" ht="30" x14ac:dyDescent="0.25">
      <c r="A5" s="37" t="s">
        <v>0</v>
      </c>
      <c r="B5" s="38" t="s">
        <v>28</v>
      </c>
      <c r="C5" s="38" t="s">
        <v>66</v>
      </c>
      <c r="D5" s="68" t="s">
        <v>67</v>
      </c>
      <c r="E5" s="68" t="s">
        <v>68</v>
      </c>
      <c r="F5" s="38" t="s">
        <v>10</v>
      </c>
      <c r="G5" s="38" t="s">
        <v>11</v>
      </c>
      <c r="H5" s="38" t="s">
        <v>12</v>
      </c>
      <c r="I5" s="38" t="s">
        <v>13</v>
      </c>
    </row>
    <row r="6" spans="1:9" s="49" customFormat="1" x14ac:dyDescent="0.25">
      <c r="A6" s="48" t="s">
        <v>14</v>
      </c>
      <c r="B6" s="43"/>
      <c r="C6" s="39">
        <f t="shared" ref="C6:I6" si="0">C9+C14+C15</f>
        <v>16059.900000000001</v>
      </c>
      <c r="D6" s="39">
        <f t="shared" si="0"/>
        <v>18996.5</v>
      </c>
      <c r="E6" s="39">
        <f t="shared" si="0"/>
        <v>33560.699999999997</v>
      </c>
      <c r="F6" s="39">
        <f t="shared" si="0"/>
        <v>12902.8</v>
      </c>
      <c r="G6" s="39">
        <f t="shared" si="0"/>
        <v>12004.5</v>
      </c>
      <c r="H6" s="39">
        <f t="shared" si="0"/>
        <v>12187.6</v>
      </c>
      <c r="I6" s="39">
        <f t="shared" si="0"/>
        <v>10878.5</v>
      </c>
    </row>
    <row r="7" spans="1:9" s="49" customFormat="1" hidden="1" x14ac:dyDescent="0.25">
      <c r="A7" s="48" t="s">
        <v>39</v>
      </c>
      <c r="B7" s="43"/>
      <c r="C7" s="39">
        <f t="shared" ref="C7:I7" si="1">C9+C14</f>
        <v>11333.2</v>
      </c>
      <c r="D7" s="39">
        <f t="shared" si="1"/>
        <v>9803.2000000000007</v>
      </c>
      <c r="E7" s="39">
        <f t="shared" si="1"/>
        <v>8682.5</v>
      </c>
      <c r="F7" s="39">
        <f t="shared" si="1"/>
        <v>9571.7999999999993</v>
      </c>
      <c r="G7" s="39">
        <f t="shared" si="1"/>
        <v>9613.5</v>
      </c>
      <c r="H7" s="39">
        <f t="shared" si="1"/>
        <v>9728.9</v>
      </c>
      <c r="I7" s="39">
        <f t="shared" si="1"/>
        <v>9865.2000000000007</v>
      </c>
    </row>
    <row r="8" spans="1:9" hidden="1" x14ac:dyDescent="0.25">
      <c r="A8" s="50" t="s">
        <v>43</v>
      </c>
      <c r="B8" s="51"/>
      <c r="C8" s="19"/>
      <c r="D8" s="19">
        <f>D7*100/C7</f>
        <v>86.499841174602054</v>
      </c>
      <c r="E8" s="19">
        <f t="shared" ref="E8:I8" si="2">E7*100/D7</f>
        <v>88.568018606169403</v>
      </c>
      <c r="F8" s="19">
        <f t="shared" si="2"/>
        <v>110.24244169306074</v>
      </c>
      <c r="G8" s="19">
        <f t="shared" si="2"/>
        <v>100.43565473578639</v>
      </c>
      <c r="H8" s="19">
        <f t="shared" si="2"/>
        <v>101.20039527747439</v>
      </c>
      <c r="I8" s="19">
        <f t="shared" si="2"/>
        <v>101.400980583622</v>
      </c>
    </row>
    <row r="9" spans="1:9" x14ac:dyDescent="0.25">
      <c r="A9" s="50" t="s">
        <v>40</v>
      </c>
      <c r="B9" s="51"/>
      <c r="C9" s="40">
        <f>C10+C11+C12+C13</f>
        <v>7009.8</v>
      </c>
      <c r="D9" s="40">
        <f t="shared" ref="D9:I9" si="3">D10+D11+D12+D13</f>
        <v>6603.6</v>
      </c>
      <c r="E9" s="40">
        <f t="shared" si="3"/>
        <v>6478.3</v>
      </c>
      <c r="F9" s="40">
        <f t="shared" si="3"/>
        <v>6596.8</v>
      </c>
      <c r="G9" s="40">
        <f t="shared" si="3"/>
        <v>6693.5</v>
      </c>
      <c r="H9" s="40">
        <f t="shared" si="3"/>
        <v>6818.9</v>
      </c>
      <c r="I9" s="40">
        <f t="shared" si="3"/>
        <v>6955.2</v>
      </c>
    </row>
    <row r="10" spans="1:9" s="55" customFormat="1" x14ac:dyDescent="0.25">
      <c r="A10" s="52" t="s">
        <v>15</v>
      </c>
      <c r="B10" s="53"/>
      <c r="C10" s="54">
        <v>947.5</v>
      </c>
      <c r="D10" s="54">
        <v>967.6</v>
      </c>
      <c r="E10" s="54">
        <v>920</v>
      </c>
      <c r="F10" s="41">
        <v>956.8</v>
      </c>
      <c r="G10" s="41">
        <v>975.9</v>
      </c>
      <c r="H10" s="41">
        <v>995.5</v>
      </c>
      <c r="I10" s="41">
        <v>1015.4</v>
      </c>
    </row>
    <row r="11" spans="1:9" s="55" customFormat="1" x14ac:dyDescent="0.25">
      <c r="A11" s="52" t="s">
        <v>49</v>
      </c>
      <c r="B11" s="53"/>
      <c r="C11" s="54">
        <v>4571</v>
      </c>
      <c r="D11" s="54">
        <v>4376.3999999999996</v>
      </c>
      <c r="E11" s="54">
        <v>4280</v>
      </c>
      <c r="F11" s="41">
        <v>4275</v>
      </c>
      <c r="G11" s="41">
        <v>4306</v>
      </c>
      <c r="H11" s="41">
        <v>4330</v>
      </c>
      <c r="I11" s="41">
        <v>4416.6000000000004</v>
      </c>
    </row>
    <row r="12" spans="1:9" s="55" customFormat="1" x14ac:dyDescent="0.25">
      <c r="A12" s="52" t="s">
        <v>16</v>
      </c>
      <c r="B12" s="53"/>
      <c r="C12" s="54">
        <v>1481.6</v>
      </c>
      <c r="D12" s="54">
        <v>1250.5999999999999</v>
      </c>
      <c r="E12" s="54">
        <v>1276.3</v>
      </c>
      <c r="F12" s="41">
        <v>1363</v>
      </c>
      <c r="G12" s="41">
        <v>1409.6</v>
      </c>
      <c r="H12" s="41">
        <v>1491.4</v>
      </c>
      <c r="I12" s="41">
        <v>1521.2</v>
      </c>
    </row>
    <row r="13" spans="1:9" s="55" customFormat="1" x14ac:dyDescent="0.25">
      <c r="A13" s="52" t="s">
        <v>50</v>
      </c>
      <c r="B13" s="53"/>
      <c r="C13" s="54">
        <v>9.6999999999999993</v>
      </c>
      <c r="D13" s="54">
        <v>9</v>
      </c>
      <c r="E13" s="54">
        <v>2</v>
      </c>
      <c r="F13" s="54">
        <v>2</v>
      </c>
      <c r="G13" s="54">
        <v>2</v>
      </c>
      <c r="H13" s="54">
        <v>2</v>
      </c>
      <c r="I13" s="54">
        <v>2</v>
      </c>
    </row>
    <row r="14" spans="1:9" x14ac:dyDescent="0.25">
      <c r="A14" s="50" t="s">
        <v>41</v>
      </c>
      <c r="B14" s="51"/>
      <c r="C14" s="40">
        <v>4323.3999999999996</v>
      </c>
      <c r="D14" s="40">
        <v>3199.6</v>
      </c>
      <c r="E14" s="40">
        <v>2204.1999999999998</v>
      </c>
      <c r="F14" s="19">
        <v>2975</v>
      </c>
      <c r="G14" s="19">
        <v>2920</v>
      </c>
      <c r="H14" s="19">
        <v>2910</v>
      </c>
      <c r="I14" s="19">
        <v>2910</v>
      </c>
    </row>
    <row r="15" spans="1:9" x14ac:dyDescent="0.25">
      <c r="A15" s="48" t="s">
        <v>42</v>
      </c>
      <c r="B15" s="43"/>
      <c r="C15" s="39">
        <v>4726.7</v>
      </c>
      <c r="D15" s="39">
        <v>9193.2999999999993</v>
      </c>
      <c r="E15" s="39">
        <v>24878.2</v>
      </c>
      <c r="F15" s="39">
        <f t="shared" ref="F15:I15" si="4">F18+F19+F20+F21</f>
        <v>3330.9999999999995</v>
      </c>
      <c r="G15" s="39">
        <f t="shared" si="4"/>
        <v>2391</v>
      </c>
      <c r="H15" s="39">
        <f t="shared" si="4"/>
        <v>2458.7000000000003</v>
      </c>
      <c r="I15" s="39">
        <f t="shared" si="4"/>
        <v>1013.3</v>
      </c>
    </row>
    <row r="16" spans="1:9" hidden="1" x14ac:dyDescent="0.25">
      <c r="A16" s="50" t="s">
        <v>43</v>
      </c>
      <c r="B16" s="51"/>
      <c r="C16" s="19"/>
      <c r="D16" s="19">
        <f>D15*100/C15</f>
        <v>194.49721793217253</v>
      </c>
      <c r="E16" s="19">
        <f t="shared" ref="E16:I16" si="5">E15*100/D15</f>
        <v>270.61229373565533</v>
      </c>
      <c r="F16" s="19">
        <f t="shared" si="5"/>
        <v>13.389232339960284</v>
      </c>
      <c r="G16" s="19">
        <f t="shared" si="5"/>
        <v>71.780246172320631</v>
      </c>
      <c r="H16" s="19">
        <f t="shared" si="5"/>
        <v>102.83145127561691</v>
      </c>
      <c r="I16" s="19">
        <f t="shared" si="5"/>
        <v>41.212836051571962</v>
      </c>
    </row>
    <row r="17" spans="1:9" s="55" customFormat="1" ht="12.75" customHeight="1" x14ac:dyDescent="0.25">
      <c r="A17" s="52" t="s">
        <v>56</v>
      </c>
      <c r="B17" s="53"/>
      <c r="C17" s="41"/>
      <c r="D17" s="41"/>
      <c r="E17" s="41"/>
      <c r="F17" s="41"/>
      <c r="G17" s="41"/>
      <c r="H17" s="41"/>
      <c r="I17" s="41"/>
    </row>
    <row r="18" spans="1:9" s="55" customFormat="1" x14ac:dyDescent="0.25">
      <c r="A18" s="52" t="s">
        <v>17</v>
      </c>
      <c r="B18" s="53"/>
      <c r="C18" s="54">
        <v>0</v>
      </c>
      <c r="D18" s="41">
        <v>4018.1</v>
      </c>
      <c r="E18" s="41">
        <v>385.3</v>
      </c>
      <c r="F18" s="41">
        <v>710.1</v>
      </c>
      <c r="G18" s="41">
        <v>797.3</v>
      </c>
      <c r="H18" s="41">
        <v>860</v>
      </c>
      <c r="I18" s="41">
        <v>860</v>
      </c>
    </row>
    <row r="19" spans="1:9" s="55" customFormat="1" x14ac:dyDescent="0.25">
      <c r="A19" s="52" t="s">
        <v>18</v>
      </c>
      <c r="B19" s="53"/>
      <c r="C19" s="54">
        <v>4104.6000000000004</v>
      </c>
      <c r="D19" s="41">
        <v>3358.3</v>
      </c>
      <c r="E19" s="41">
        <v>23060.6</v>
      </c>
      <c r="F19" s="41">
        <v>2474.1999999999998</v>
      </c>
      <c r="G19" s="41">
        <v>1445.4</v>
      </c>
      <c r="H19" s="41">
        <v>1445.4</v>
      </c>
      <c r="I19" s="41">
        <v>0</v>
      </c>
    </row>
    <row r="20" spans="1:9" s="55" customFormat="1" x14ac:dyDescent="0.25">
      <c r="A20" s="52" t="s">
        <v>19</v>
      </c>
      <c r="B20" s="53"/>
      <c r="C20" s="54">
        <v>543</v>
      </c>
      <c r="D20" s="41">
        <v>571.79999999999995</v>
      </c>
      <c r="E20" s="41">
        <v>608.1</v>
      </c>
      <c r="F20" s="41">
        <v>146.69999999999999</v>
      </c>
      <c r="G20" s="41">
        <v>148.30000000000001</v>
      </c>
      <c r="H20" s="41">
        <v>153.30000000000001</v>
      </c>
      <c r="I20" s="41">
        <v>153.30000000000001</v>
      </c>
    </row>
    <row r="21" spans="1:9" s="55" customFormat="1" ht="17.25" customHeight="1" x14ac:dyDescent="0.25">
      <c r="A21" s="52" t="s">
        <v>38</v>
      </c>
      <c r="B21" s="53"/>
      <c r="C21" s="54">
        <v>173.4</v>
      </c>
      <c r="D21" s="41">
        <v>1489</v>
      </c>
      <c r="E21" s="41">
        <v>900.8</v>
      </c>
      <c r="F21" s="41">
        <v>0</v>
      </c>
      <c r="G21" s="41">
        <v>0</v>
      </c>
      <c r="H21" s="41">
        <v>0</v>
      </c>
      <c r="I21" s="41">
        <v>0</v>
      </c>
    </row>
    <row r="22" spans="1:9" s="49" customFormat="1" x14ac:dyDescent="0.25">
      <c r="A22" s="48" t="s">
        <v>20</v>
      </c>
      <c r="B22" s="43"/>
      <c r="C22" s="39">
        <v>15935.3</v>
      </c>
      <c r="D22" s="39">
        <v>19162.3</v>
      </c>
      <c r="E22" s="39">
        <v>34429</v>
      </c>
      <c r="F22" s="39">
        <v>13860</v>
      </c>
      <c r="G22" s="39">
        <v>12965.8</v>
      </c>
      <c r="H22" s="39">
        <v>13160.5</v>
      </c>
      <c r="I22" s="39">
        <v>11865</v>
      </c>
    </row>
    <row r="23" spans="1:9" s="49" customFormat="1" hidden="1" x14ac:dyDescent="0.25">
      <c r="A23" s="50" t="s">
        <v>43</v>
      </c>
      <c r="B23" s="43"/>
      <c r="C23" s="39"/>
      <c r="D23" s="19"/>
      <c r="E23" s="19"/>
      <c r="F23" s="89"/>
      <c r="G23" s="89"/>
      <c r="H23" s="89"/>
      <c r="I23" s="89"/>
    </row>
    <row r="24" spans="1:9" x14ac:dyDescent="0.25">
      <c r="A24" s="50" t="s">
        <v>21</v>
      </c>
      <c r="B24" s="51"/>
      <c r="C24" s="56">
        <v>632.20000000000005</v>
      </c>
      <c r="D24" s="56">
        <v>394.9</v>
      </c>
      <c r="E24" s="56">
        <v>761.5</v>
      </c>
      <c r="F24" s="56">
        <v>1786.4</v>
      </c>
      <c r="G24" s="56">
        <v>1786.4</v>
      </c>
      <c r="H24" s="56">
        <v>1786.4</v>
      </c>
      <c r="I24" s="56">
        <v>1786.4</v>
      </c>
    </row>
    <row r="25" spans="1:9" x14ac:dyDescent="0.25">
      <c r="A25" s="50" t="s">
        <v>43</v>
      </c>
      <c r="B25" s="51"/>
      <c r="C25" s="57">
        <v>100</v>
      </c>
      <c r="D25" s="57">
        <f>D24/C24*100</f>
        <v>62.464409996836437</v>
      </c>
      <c r="E25" s="57">
        <f t="shared" ref="E25:I25" si="6">E24/D24*100</f>
        <v>192.8336287667764</v>
      </c>
      <c r="F25" s="57">
        <f t="shared" si="6"/>
        <v>234.5896257386737</v>
      </c>
      <c r="G25" s="57">
        <f t="shared" si="6"/>
        <v>100</v>
      </c>
      <c r="H25" s="57">
        <f t="shared" si="6"/>
        <v>100</v>
      </c>
      <c r="I25" s="57">
        <f t="shared" si="6"/>
        <v>100</v>
      </c>
    </row>
    <row r="26" spans="1:9" ht="30" x14ac:dyDescent="0.25">
      <c r="A26" s="50" t="s">
        <v>22</v>
      </c>
      <c r="B26" s="51"/>
      <c r="C26" s="19">
        <f>C22-C24</f>
        <v>15303.099999999999</v>
      </c>
      <c r="D26" s="19">
        <f t="shared" ref="D26:I26" si="7">D22-D24</f>
        <v>18767.399999999998</v>
      </c>
      <c r="E26" s="19">
        <f t="shared" si="7"/>
        <v>33667.5</v>
      </c>
      <c r="F26" s="19">
        <f t="shared" si="7"/>
        <v>12073.6</v>
      </c>
      <c r="G26" s="19">
        <f t="shared" si="7"/>
        <v>11179.4</v>
      </c>
      <c r="H26" s="19">
        <f t="shared" si="7"/>
        <v>11374.1</v>
      </c>
      <c r="I26" s="19">
        <f t="shared" si="7"/>
        <v>10078.6</v>
      </c>
    </row>
    <row r="27" spans="1:9" hidden="1" x14ac:dyDescent="0.25">
      <c r="A27" s="50" t="s">
        <v>43</v>
      </c>
      <c r="B27" s="51"/>
      <c r="C27" s="19"/>
      <c r="D27" s="19">
        <f>D26*100/C26</f>
        <v>122.6378968967072</v>
      </c>
      <c r="E27" s="19">
        <f t="shared" ref="E27:I27" si="8">E26*100/D26</f>
        <v>179.39352281083157</v>
      </c>
      <c r="F27" s="89">
        <f t="shared" si="8"/>
        <v>35.861290562114796</v>
      </c>
      <c r="G27" s="89">
        <f t="shared" si="8"/>
        <v>92.593758282533784</v>
      </c>
      <c r="H27" s="89">
        <f t="shared" si="8"/>
        <v>101.74159615006172</v>
      </c>
      <c r="I27" s="89">
        <f t="shared" si="8"/>
        <v>88.610087831125099</v>
      </c>
    </row>
    <row r="28" spans="1:9" s="49" customFormat="1" ht="18" customHeight="1" x14ac:dyDescent="0.25">
      <c r="A28" s="48" t="s">
        <v>23</v>
      </c>
      <c r="B28" s="43"/>
      <c r="C28" s="39">
        <f t="shared" ref="C28:I28" si="9">C6-C22</f>
        <v>124.60000000000218</v>
      </c>
      <c r="D28" s="39">
        <f t="shared" si="9"/>
        <v>-165.79999999999927</v>
      </c>
      <c r="E28" s="39">
        <f t="shared" si="9"/>
        <v>-868.30000000000291</v>
      </c>
      <c r="F28" s="39">
        <f t="shared" si="9"/>
        <v>-957.20000000000073</v>
      </c>
      <c r="G28" s="39">
        <f t="shared" si="9"/>
        <v>-961.29999999999927</v>
      </c>
      <c r="H28" s="39">
        <f t="shared" si="9"/>
        <v>-972.89999999999964</v>
      </c>
      <c r="I28" s="39">
        <f t="shared" si="9"/>
        <v>-986.5</v>
      </c>
    </row>
    <row r="29" spans="1:9" ht="20.45" customHeight="1" x14ac:dyDescent="0.25">
      <c r="D29" s="58"/>
      <c r="E29" s="58"/>
      <c r="F29" s="58"/>
      <c r="G29" s="58"/>
      <c r="H29" s="58"/>
      <c r="I29" s="58"/>
    </row>
    <row r="30" spans="1:9" ht="45" hidden="1" x14ac:dyDescent="0.25">
      <c r="A30" s="59" t="s">
        <v>33</v>
      </c>
      <c r="B30" s="60">
        <v>115.5</v>
      </c>
      <c r="C30" s="19">
        <v>107.7</v>
      </c>
      <c r="D30" s="61">
        <v>106</v>
      </c>
      <c r="E30" s="61">
        <v>105.3</v>
      </c>
      <c r="F30" s="61">
        <v>105.2</v>
      </c>
      <c r="G30" s="61">
        <v>104.9</v>
      </c>
      <c r="H30" s="61">
        <v>104.7</v>
      </c>
      <c r="I30" s="61">
        <v>104.2</v>
      </c>
    </row>
    <row r="31" spans="1:9" x14ac:dyDescent="0.25">
      <c r="F31" s="62"/>
      <c r="G31" s="62"/>
      <c r="H31" s="62"/>
      <c r="I31" s="62"/>
    </row>
    <row r="33" spans="4:4" x14ac:dyDescent="0.25">
      <c r="D33" s="62"/>
    </row>
  </sheetData>
  <mergeCells count="1">
    <mergeCell ref="A3:I3"/>
  </mergeCells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J11" sqref="J11"/>
    </sheetView>
  </sheetViews>
  <sheetFormatPr defaultRowHeight="15" x14ac:dyDescent="0.25"/>
  <cols>
    <col min="1" max="1" width="28.28515625" customWidth="1"/>
    <col min="2" max="2" width="10.28515625" hidden="1" customWidth="1"/>
    <col min="3" max="4" width="9.85546875" style="25" customWidth="1"/>
    <col min="5" max="10" width="9.85546875" customWidth="1"/>
  </cols>
  <sheetData>
    <row r="1" spans="1:10" x14ac:dyDescent="0.25">
      <c r="J1" s="6" t="s">
        <v>47</v>
      </c>
    </row>
    <row r="2" spans="1:10" x14ac:dyDescent="0.25">
      <c r="J2" s="6" t="s">
        <v>64</v>
      </c>
    </row>
    <row r="3" spans="1:10" ht="47.25" customHeight="1" x14ac:dyDescent="0.25">
      <c r="A3" s="92" t="s">
        <v>65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x14ac:dyDescent="0.25">
      <c r="A4" s="1"/>
      <c r="B4" s="1"/>
      <c r="C4" s="26"/>
      <c r="D4" s="26"/>
      <c r="E4" s="1"/>
      <c r="F4" s="1"/>
      <c r="G4" s="1"/>
      <c r="H4" s="1"/>
      <c r="I4" s="1"/>
      <c r="J4" s="6" t="s">
        <v>51</v>
      </c>
    </row>
    <row r="5" spans="1:10" ht="49.5" customHeight="1" x14ac:dyDescent="0.25">
      <c r="A5" s="2" t="s">
        <v>0</v>
      </c>
      <c r="B5" s="11" t="s">
        <v>27</v>
      </c>
      <c r="C5" s="18" t="s">
        <v>37</v>
      </c>
      <c r="D5" s="18" t="s">
        <v>66</v>
      </c>
      <c r="E5" s="68" t="s">
        <v>67</v>
      </c>
      <c r="F5" s="68" t="s">
        <v>68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0" s="32" customFormat="1" x14ac:dyDescent="0.25">
      <c r="A6" s="31" t="s">
        <v>24</v>
      </c>
      <c r="B6" s="30">
        <v>97.3</v>
      </c>
      <c r="C6" s="30">
        <v>16.899999999999999</v>
      </c>
      <c r="D6" s="30">
        <v>16.100000000000001</v>
      </c>
      <c r="E6" s="30">
        <v>19</v>
      </c>
      <c r="F6" s="30">
        <v>33.6</v>
      </c>
      <c r="G6" s="30">
        <v>12.9</v>
      </c>
      <c r="H6" s="30">
        <v>12</v>
      </c>
      <c r="I6" s="30">
        <v>12.2</v>
      </c>
      <c r="J6" s="29">
        <v>10.9</v>
      </c>
    </row>
    <row r="7" spans="1:10" s="7" customFormat="1" x14ac:dyDescent="0.25">
      <c r="A7" s="23" t="s">
        <v>54</v>
      </c>
      <c r="B7" s="24">
        <f>B6*100/B18</f>
        <v>12.851670849293356</v>
      </c>
      <c r="C7" s="19">
        <f>C6*100/C18</f>
        <v>146.95652173913041</v>
      </c>
      <c r="D7" s="19">
        <f>D6*100/D18</f>
        <v>140.00000000000003</v>
      </c>
      <c r="E7" s="17">
        <f>E6*100/E18</f>
        <v>165.21739130434781</v>
      </c>
      <c r="F7" s="17">
        <f>F6*100/F18</f>
        <v>292.17391304347825</v>
      </c>
      <c r="G7" s="17">
        <f t="shared" ref="G7:J7" si="0">G6*100/G18</f>
        <v>112.17391304347827</v>
      </c>
      <c r="H7" s="17">
        <f t="shared" si="0"/>
        <v>104.34782608695652</v>
      </c>
      <c r="I7" s="17">
        <f t="shared" si="0"/>
        <v>106.08695652173913</v>
      </c>
      <c r="J7" s="17">
        <f t="shared" si="0"/>
        <v>94.782608695652172</v>
      </c>
    </row>
    <row r="8" spans="1:10" s="7" customFormat="1" x14ac:dyDescent="0.25">
      <c r="A8" s="23" t="s">
        <v>25</v>
      </c>
      <c r="B8" s="24">
        <v>83.2</v>
      </c>
      <c r="C8" s="19">
        <v>17.100000000000001</v>
      </c>
      <c r="D8" s="30">
        <v>15.9</v>
      </c>
      <c r="E8" s="30">
        <v>19.100000000000001</v>
      </c>
      <c r="F8" s="30">
        <v>34.4</v>
      </c>
      <c r="G8" s="30">
        <v>13.9</v>
      </c>
      <c r="H8" s="30">
        <v>13</v>
      </c>
      <c r="I8" s="30">
        <v>13.2</v>
      </c>
      <c r="J8" s="30">
        <v>11.9</v>
      </c>
    </row>
    <row r="9" spans="1:10" s="7" customFormat="1" x14ac:dyDescent="0.25">
      <c r="A9" s="23" t="s">
        <v>54</v>
      </c>
      <c r="B9" s="24">
        <f>B8*100/B18</f>
        <v>10.989301281204597</v>
      </c>
      <c r="C9" s="19">
        <f>C8*100/C18</f>
        <v>148.69565217391306</v>
      </c>
      <c r="D9" s="19">
        <f>D8*100/D18</f>
        <v>138.2608695652174</v>
      </c>
      <c r="E9" s="17">
        <f>E8*100/E18</f>
        <v>166.08695652173915</v>
      </c>
      <c r="F9" s="17">
        <f>F8*100/F18</f>
        <v>299.13043478260869</v>
      </c>
      <c r="G9" s="17">
        <f t="shared" ref="G9:J9" si="1">G8*100/G18</f>
        <v>120.8695652173913</v>
      </c>
      <c r="H9" s="17">
        <f t="shared" si="1"/>
        <v>113.04347826086956</v>
      </c>
      <c r="I9" s="17">
        <f t="shared" si="1"/>
        <v>114.78260869565217</v>
      </c>
      <c r="J9" s="17">
        <f t="shared" si="1"/>
        <v>103.47826086956522</v>
      </c>
    </row>
    <row r="10" spans="1:10" s="7" customFormat="1" x14ac:dyDescent="0.25">
      <c r="A10" s="23" t="s">
        <v>26</v>
      </c>
      <c r="B10" s="24">
        <f>B6-B8</f>
        <v>14.099999999999994</v>
      </c>
      <c r="C10" s="19">
        <f t="shared" ref="C10:J10" si="2">C6-C8</f>
        <v>-0.20000000000000284</v>
      </c>
      <c r="D10" s="19">
        <f t="shared" si="2"/>
        <v>0.20000000000000107</v>
      </c>
      <c r="E10" s="19">
        <f t="shared" si="2"/>
        <v>-0.10000000000000142</v>
      </c>
      <c r="F10" s="19">
        <f t="shared" si="2"/>
        <v>-0.79999999999999716</v>
      </c>
      <c r="G10" s="19">
        <f t="shared" si="2"/>
        <v>-1</v>
      </c>
      <c r="H10" s="19">
        <f t="shared" si="2"/>
        <v>-1</v>
      </c>
      <c r="I10" s="19">
        <f t="shared" si="2"/>
        <v>-1</v>
      </c>
      <c r="J10" s="19">
        <f t="shared" si="2"/>
        <v>-1</v>
      </c>
    </row>
    <row r="11" spans="1:10" s="7" customFormat="1" x14ac:dyDescent="0.25">
      <c r="A11" s="23" t="s">
        <v>54</v>
      </c>
      <c r="B11" s="24">
        <f>(B10*100/B18)</f>
        <v>1.8623695680887591</v>
      </c>
      <c r="C11" s="19">
        <f>C10*100/C18</f>
        <v>-1.7391304347826335</v>
      </c>
      <c r="D11" s="19">
        <f>-(D10*100/D18)</f>
        <v>-1.739130434782618</v>
      </c>
      <c r="E11" s="17">
        <f>-(E10*100/E18)</f>
        <v>0.86956521739131676</v>
      </c>
      <c r="F11" s="17">
        <f>-(F10*100/F18)</f>
        <v>6.9565217391304097</v>
      </c>
      <c r="G11" s="17">
        <f t="shared" ref="G11:J11" si="3">-(G10*100/G18)</f>
        <v>8.695652173913043</v>
      </c>
      <c r="H11" s="17">
        <f t="shared" si="3"/>
        <v>8.695652173913043</v>
      </c>
      <c r="I11" s="17">
        <f t="shared" si="3"/>
        <v>8.695652173913043</v>
      </c>
      <c r="J11" s="17">
        <f t="shared" si="3"/>
        <v>8.695652173913043</v>
      </c>
    </row>
    <row r="12" spans="1:10" s="7" customFormat="1" x14ac:dyDescent="0.25">
      <c r="A12" s="23" t="s">
        <v>55</v>
      </c>
      <c r="B12" s="24"/>
      <c r="C12" s="19">
        <v>0</v>
      </c>
      <c r="D12" s="19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6">
        <v>0</v>
      </c>
    </row>
    <row r="13" spans="1:10" s="7" customFormat="1" x14ac:dyDescent="0.25">
      <c r="A13" s="23" t="s">
        <v>54</v>
      </c>
      <c r="B13" s="24"/>
      <c r="C13" s="19">
        <f>C12*100/C18</f>
        <v>0</v>
      </c>
      <c r="D13" s="19">
        <f>D12*100/D18</f>
        <v>0</v>
      </c>
      <c r="E13" s="17">
        <f>E12*100/E18</f>
        <v>0</v>
      </c>
      <c r="F13" s="17">
        <f>F12*100/F18</f>
        <v>0</v>
      </c>
      <c r="G13" s="17">
        <f t="shared" ref="G13:J13" si="4">G12*100/G18</f>
        <v>0</v>
      </c>
      <c r="H13" s="17">
        <f t="shared" si="4"/>
        <v>0</v>
      </c>
      <c r="I13" s="17">
        <f t="shared" si="4"/>
        <v>0</v>
      </c>
      <c r="J13" s="17">
        <f t="shared" si="4"/>
        <v>0</v>
      </c>
    </row>
    <row r="14" spans="1:10" x14ac:dyDescent="0.25">
      <c r="B14" s="12"/>
    </row>
    <row r="15" spans="1:10" x14ac:dyDescent="0.25">
      <c r="B15" s="12"/>
    </row>
    <row r="16" spans="1:10" ht="14.25" customHeight="1" x14ac:dyDescent="0.25">
      <c r="B16" s="12"/>
    </row>
    <row r="17" spans="1:10" hidden="1" x14ac:dyDescent="0.25">
      <c r="A17" s="2" t="s">
        <v>0</v>
      </c>
      <c r="B17" s="11" t="s">
        <v>27</v>
      </c>
      <c r="C17" s="18" t="s">
        <v>28</v>
      </c>
      <c r="D17" s="18" t="s">
        <v>7</v>
      </c>
      <c r="E17" s="3" t="s">
        <v>8</v>
      </c>
      <c r="F17" s="3" t="s">
        <v>9</v>
      </c>
      <c r="G17" s="3" t="s">
        <v>10</v>
      </c>
      <c r="H17" s="3" t="s">
        <v>11</v>
      </c>
      <c r="I17" s="3" t="s">
        <v>12</v>
      </c>
      <c r="J17" s="3" t="s">
        <v>13</v>
      </c>
    </row>
    <row r="18" spans="1:10" ht="30" hidden="1" x14ac:dyDescent="0.25">
      <c r="A18" s="4" t="s">
        <v>52</v>
      </c>
      <c r="B18" s="13">
        <v>757.1</v>
      </c>
      <c r="C18" s="35">
        <v>11.5</v>
      </c>
      <c r="D18" s="20">
        <v>11.5</v>
      </c>
      <c r="E18" s="14">
        <v>11.5</v>
      </c>
      <c r="F18" s="14">
        <v>11.5</v>
      </c>
      <c r="G18" s="14">
        <v>11.5</v>
      </c>
      <c r="H18" s="14">
        <v>11.5</v>
      </c>
      <c r="I18" s="14">
        <v>11.5</v>
      </c>
      <c r="J18" s="14">
        <v>11.5</v>
      </c>
    </row>
    <row r="19" spans="1:10" ht="0.75" customHeight="1" x14ac:dyDescent="0.25">
      <c r="A19" s="4" t="s">
        <v>53</v>
      </c>
      <c r="B19" s="8"/>
      <c r="C19" s="27"/>
      <c r="D19" s="20">
        <v>100</v>
      </c>
      <c r="E19" s="20">
        <v>100</v>
      </c>
      <c r="F19" s="20">
        <v>100</v>
      </c>
      <c r="G19" s="20">
        <v>100</v>
      </c>
      <c r="H19" s="20">
        <v>100</v>
      </c>
      <c r="I19" s="20">
        <v>100</v>
      </c>
      <c r="J19" s="20">
        <v>100</v>
      </c>
    </row>
    <row r="21" spans="1:10" x14ac:dyDescent="0.25">
      <c r="D21" s="28"/>
      <c r="E21" s="22"/>
      <c r="F21" s="22"/>
      <c r="G21" s="22"/>
      <c r="H21" s="22"/>
      <c r="I21" s="22"/>
      <c r="J21" s="22"/>
    </row>
    <row r="22" spans="1:10" x14ac:dyDescent="0.25">
      <c r="D22" s="28"/>
      <c r="E22" s="22"/>
      <c r="F22" s="22"/>
      <c r="G22" s="22"/>
      <c r="H22" s="22"/>
      <c r="I22" s="22"/>
      <c r="J22" s="22"/>
    </row>
    <row r="23" spans="1:10" x14ac:dyDescent="0.25">
      <c r="D23" s="28"/>
      <c r="E23" s="22"/>
      <c r="F23" s="22"/>
      <c r="G23" s="22"/>
      <c r="H23" s="22"/>
      <c r="I23" s="22"/>
      <c r="J23" s="22"/>
    </row>
    <row r="24" spans="1:10" x14ac:dyDescent="0.25">
      <c r="D24" s="28"/>
      <c r="E24" s="22"/>
      <c r="F24" s="22"/>
      <c r="G24" s="22"/>
      <c r="H24" s="22"/>
      <c r="I24" s="22"/>
      <c r="J24" s="22"/>
    </row>
  </sheetData>
  <mergeCells count="1">
    <mergeCell ref="A3:J3"/>
  </mergeCells>
  <pageMargins left="1.299212598425197" right="0.70866141732283472" top="1.1417322834645669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A19" sqref="A19"/>
    </sheetView>
  </sheetViews>
  <sheetFormatPr defaultColWidth="9.140625" defaultRowHeight="15" x14ac:dyDescent="0.25"/>
  <cols>
    <col min="1" max="1" width="40.42578125" style="63" customWidth="1"/>
    <col min="2" max="8" width="14.5703125" style="63" customWidth="1"/>
    <col min="9" max="16384" width="9.140625" style="63"/>
  </cols>
  <sheetData>
    <row r="1" spans="1:8" x14ac:dyDescent="0.25">
      <c r="H1" s="36" t="s">
        <v>48</v>
      </c>
    </row>
    <row r="2" spans="1:8" x14ac:dyDescent="0.25">
      <c r="H2" s="36" t="s">
        <v>64</v>
      </c>
    </row>
    <row r="3" spans="1:8" ht="15.75" customHeight="1" x14ac:dyDescent="0.25">
      <c r="A3" s="93" t="s">
        <v>59</v>
      </c>
      <c r="B3" s="93"/>
      <c r="C3" s="93"/>
      <c r="D3" s="93"/>
      <c r="E3" s="93"/>
      <c r="F3" s="93"/>
      <c r="G3" s="93"/>
      <c r="H3" s="93"/>
    </row>
    <row r="4" spans="1:8" ht="14.25" customHeight="1" x14ac:dyDescent="0.25">
      <c r="A4" s="64"/>
      <c r="B4" s="64"/>
      <c r="C4" s="65"/>
      <c r="D4" s="65"/>
      <c r="E4" s="65"/>
      <c r="F4" s="64"/>
      <c r="G4" s="64"/>
      <c r="H4" s="66" t="s">
        <v>44</v>
      </c>
    </row>
    <row r="5" spans="1:8" ht="30.75" customHeight="1" x14ac:dyDescent="0.25">
      <c r="A5" s="67" t="s">
        <v>0</v>
      </c>
      <c r="B5" s="68" t="s">
        <v>70</v>
      </c>
      <c r="C5" s="68" t="s">
        <v>69</v>
      </c>
      <c r="D5" s="68" t="s">
        <v>68</v>
      </c>
      <c r="E5" s="68" t="s">
        <v>10</v>
      </c>
      <c r="F5" s="68" t="s">
        <v>11</v>
      </c>
      <c r="G5" s="68" t="s">
        <v>12</v>
      </c>
      <c r="H5" s="68" t="s">
        <v>13</v>
      </c>
    </row>
    <row r="6" spans="1:8" s="71" customFormat="1" ht="14.25" x14ac:dyDescent="0.2">
      <c r="A6" s="69" t="s">
        <v>29</v>
      </c>
      <c r="B6" s="70">
        <f t="shared" ref="B6:G6" si="0">B8+B20+B22</f>
        <v>15935.300000000001</v>
      </c>
      <c r="C6" s="70">
        <f t="shared" si="0"/>
        <v>19162.3</v>
      </c>
      <c r="D6" s="70">
        <f t="shared" si="0"/>
        <v>34429</v>
      </c>
      <c r="E6" s="70">
        <f t="shared" si="0"/>
        <v>13860</v>
      </c>
      <c r="F6" s="70">
        <f t="shared" si="0"/>
        <v>12965.800000000001</v>
      </c>
      <c r="G6" s="70">
        <f t="shared" si="0"/>
        <v>13160.5</v>
      </c>
      <c r="H6" s="70">
        <v>11865</v>
      </c>
    </row>
    <row r="7" spans="1:8" x14ac:dyDescent="0.25">
      <c r="A7" s="23" t="s">
        <v>43</v>
      </c>
      <c r="B7" s="16"/>
      <c r="C7" s="16">
        <f t="shared" ref="C7:H7" si="1">C6*100/B6</f>
        <v>120.25063851951327</v>
      </c>
      <c r="D7" s="16">
        <f t="shared" si="1"/>
        <v>179.67049884408448</v>
      </c>
      <c r="E7" s="16">
        <f t="shared" si="1"/>
        <v>40.256760289291002</v>
      </c>
      <c r="F7" s="16">
        <f>F6*100/E6</f>
        <v>93.548340548340548</v>
      </c>
      <c r="G7" s="16">
        <f>G6*100/F6</f>
        <v>101.50164278332227</v>
      </c>
      <c r="H7" s="16">
        <f t="shared" si="1"/>
        <v>90.156149082481662</v>
      </c>
    </row>
    <row r="8" spans="1:8" x14ac:dyDescent="0.25">
      <c r="A8" s="23" t="s">
        <v>30</v>
      </c>
      <c r="B8" s="16">
        <f t="shared" ref="B8:C8" si="2">SUM(B10:B17)</f>
        <v>8981.2000000000007</v>
      </c>
      <c r="C8" s="16">
        <f t="shared" si="2"/>
        <v>13213.4</v>
      </c>
      <c r="D8" s="16">
        <f>SUM(D10:D19)</f>
        <v>29565.1</v>
      </c>
      <c r="E8" s="16">
        <f>E10+E11+E12+E13+E14+E15+E16+E17+E18</f>
        <v>8510.9</v>
      </c>
      <c r="F8" s="16">
        <f t="shared" ref="F8:G8" si="3">F10+F11+F12+F13+F14+F15+F16+F17+F18</f>
        <v>7370.2000000000007</v>
      </c>
      <c r="G8" s="16">
        <f t="shared" si="3"/>
        <v>7145.8</v>
      </c>
      <c r="H8" s="16"/>
    </row>
    <row r="9" spans="1:8" s="74" customFormat="1" x14ac:dyDescent="0.25">
      <c r="A9" s="72" t="s">
        <v>31</v>
      </c>
      <c r="B9" s="73">
        <f t="shared" ref="B9:G9" si="4">B8*100/B6</f>
        <v>56.36040739741329</v>
      </c>
      <c r="C9" s="73">
        <f t="shared" si="4"/>
        <v>68.955188051538698</v>
      </c>
      <c r="D9" s="73">
        <f t="shared" si="4"/>
        <v>85.872665485491879</v>
      </c>
      <c r="E9" s="73">
        <f t="shared" si="4"/>
        <v>61.406204906204906</v>
      </c>
      <c r="F9" s="42">
        <f t="shared" si="4"/>
        <v>56.843387989942777</v>
      </c>
      <c r="G9" s="42">
        <f t="shared" si="4"/>
        <v>54.297329128832494</v>
      </c>
      <c r="H9" s="42"/>
    </row>
    <row r="10" spans="1:8" ht="75" x14ac:dyDescent="0.25">
      <c r="A10" s="75" t="s">
        <v>60</v>
      </c>
      <c r="B10" s="76">
        <v>1936.8</v>
      </c>
      <c r="C10" s="76">
        <v>2148.8000000000002</v>
      </c>
      <c r="D10" s="76">
        <v>1897.5</v>
      </c>
      <c r="E10" s="76">
        <v>1966.8</v>
      </c>
      <c r="F10" s="76">
        <v>2013.4</v>
      </c>
      <c r="G10" s="76">
        <v>2095.1999999999998</v>
      </c>
      <c r="H10" s="29"/>
    </row>
    <row r="11" spans="1:8" ht="45.75" customHeight="1" x14ac:dyDescent="0.25">
      <c r="A11" s="75" t="s">
        <v>76</v>
      </c>
      <c r="B11" s="76">
        <v>3339.2</v>
      </c>
      <c r="C11" s="76">
        <v>4107.8999999999996</v>
      </c>
      <c r="D11" s="76">
        <v>3809.7</v>
      </c>
      <c r="E11" s="76">
        <v>4190.8999999999996</v>
      </c>
      <c r="F11" s="76">
        <v>4177.3</v>
      </c>
      <c r="G11" s="76">
        <v>4256.8</v>
      </c>
      <c r="H11" s="29"/>
    </row>
    <row r="12" spans="1:8" ht="78" customHeight="1" x14ac:dyDescent="0.25">
      <c r="A12" s="75" t="s">
        <v>75</v>
      </c>
      <c r="B12" s="76">
        <v>2</v>
      </c>
      <c r="C12" s="76">
        <v>2.5</v>
      </c>
      <c r="D12" s="76">
        <v>2.5</v>
      </c>
      <c r="E12" s="76">
        <v>2.5</v>
      </c>
      <c r="F12" s="76">
        <v>2.5</v>
      </c>
      <c r="G12" s="76">
        <v>2.5</v>
      </c>
      <c r="H12" s="30"/>
    </row>
    <row r="13" spans="1:8" ht="59.25" customHeight="1" x14ac:dyDescent="0.25">
      <c r="A13" s="75" t="s">
        <v>74</v>
      </c>
      <c r="B13" s="76">
        <v>5</v>
      </c>
      <c r="C13" s="76">
        <v>5</v>
      </c>
      <c r="D13" s="76">
        <v>5</v>
      </c>
      <c r="E13" s="76">
        <v>8</v>
      </c>
      <c r="F13" s="76">
        <v>5</v>
      </c>
      <c r="G13" s="76">
        <v>5</v>
      </c>
      <c r="H13" s="29"/>
    </row>
    <row r="14" spans="1:8" ht="91.5" customHeight="1" x14ac:dyDescent="0.25">
      <c r="A14" s="75" t="s">
        <v>61</v>
      </c>
      <c r="B14" s="76">
        <v>2442.5</v>
      </c>
      <c r="C14" s="76">
        <v>1340.2</v>
      </c>
      <c r="D14" s="76">
        <v>0</v>
      </c>
      <c r="E14" s="76">
        <v>0</v>
      </c>
      <c r="F14" s="76">
        <v>0</v>
      </c>
      <c r="G14" s="76">
        <v>0</v>
      </c>
      <c r="H14" s="29"/>
    </row>
    <row r="15" spans="1:8" ht="44.25" customHeight="1" x14ac:dyDescent="0.25">
      <c r="A15" s="75" t="s">
        <v>62</v>
      </c>
      <c r="B15" s="76">
        <v>1255.7</v>
      </c>
      <c r="C15" s="76">
        <v>1195.9000000000001</v>
      </c>
      <c r="D15" s="76">
        <v>0</v>
      </c>
      <c r="E15" s="76">
        <v>0</v>
      </c>
      <c r="F15" s="76">
        <v>0</v>
      </c>
      <c r="G15" s="76">
        <v>0</v>
      </c>
      <c r="H15" s="29"/>
    </row>
    <row r="16" spans="1:8" ht="44.25" customHeight="1" x14ac:dyDescent="0.25">
      <c r="A16" s="75" t="s">
        <v>71</v>
      </c>
      <c r="B16" s="87">
        <v>0</v>
      </c>
      <c r="C16" s="76">
        <v>0</v>
      </c>
      <c r="D16" s="76">
        <v>1182.3</v>
      </c>
      <c r="E16" s="76">
        <v>1147.0999999999999</v>
      </c>
      <c r="F16" s="76">
        <v>118.3</v>
      </c>
      <c r="G16" s="76">
        <v>118.3</v>
      </c>
      <c r="H16" s="29"/>
    </row>
    <row r="17" spans="1:8" ht="73.5" customHeight="1" x14ac:dyDescent="0.25">
      <c r="A17" s="75" t="s">
        <v>63</v>
      </c>
      <c r="B17" s="76">
        <v>0</v>
      </c>
      <c r="C17" s="76">
        <v>4413.1000000000004</v>
      </c>
      <c r="D17" s="76">
        <v>1609.6</v>
      </c>
      <c r="E17" s="76">
        <v>1154.0999999999999</v>
      </c>
      <c r="F17" s="76">
        <v>1012.2</v>
      </c>
      <c r="G17" s="76">
        <v>626.5</v>
      </c>
      <c r="H17" s="29"/>
    </row>
    <row r="18" spans="1:8" ht="57" customHeight="1" x14ac:dyDescent="0.25">
      <c r="A18" s="86" t="s">
        <v>72</v>
      </c>
      <c r="B18" s="88">
        <v>0</v>
      </c>
      <c r="C18" s="76">
        <v>0</v>
      </c>
      <c r="D18" s="76">
        <v>17900.599999999999</v>
      </c>
      <c r="E18" s="76">
        <v>41.5</v>
      </c>
      <c r="F18" s="76">
        <v>41.5</v>
      </c>
      <c r="G18" s="76">
        <v>41.5</v>
      </c>
      <c r="H18" s="29"/>
    </row>
    <row r="19" spans="1:8" ht="46.5" customHeight="1" x14ac:dyDescent="0.25">
      <c r="A19" s="86" t="s">
        <v>73</v>
      </c>
      <c r="B19" s="88">
        <v>0</v>
      </c>
      <c r="C19" s="76">
        <v>0</v>
      </c>
      <c r="D19" s="76">
        <v>3157.9</v>
      </c>
      <c r="E19" s="76">
        <v>0</v>
      </c>
      <c r="F19" s="76">
        <v>0</v>
      </c>
      <c r="G19" s="76">
        <v>0</v>
      </c>
      <c r="H19" s="29"/>
    </row>
    <row r="20" spans="1:8" ht="15.75" x14ac:dyDescent="0.25">
      <c r="A20" s="77" t="s">
        <v>32</v>
      </c>
      <c r="B20" s="78">
        <v>6954.1</v>
      </c>
      <c r="C20" s="76">
        <v>5948.9</v>
      </c>
      <c r="D20" s="76">
        <v>4863.8999999999996</v>
      </c>
      <c r="E20" s="76">
        <v>5349.1</v>
      </c>
      <c r="F20" s="76">
        <v>5254.4</v>
      </c>
      <c r="G20" s="76">
        <v>5321</v>
      </c>
      <c r="H20" s="17">
        <v>11865</v>
      </c>
    </row>
    <row r="21" spans="1:8" s="74" customFormat="1" x14ac:dyDescent="0.25">
      <c r="A21" s="79" t="s">
        <v>31</v>
      </c>
      <c r="B21" s="42">
        <f t="shared" ref="B21:H21" si="5">B20*100/B6</f>
        <v>43.63959260258671</v>
      </c>
      <c r="C21" s="42">
        <f t="shared" si="5"/>
        <v>31.044811948461302</v>
      </c>
      <c r="D21" s="42">
        <f t="shared" si="5"/>
        <v>14.127334514508117</v>
      </c>
      <c r="E21" s="42">
        <f t="shared" si="5"/>
        <v>38.593795093795094</v>
      </c>
      <c r="F21" s="42">
        <f t="shared" si="5"/>
        <v>40.525073655308574</v>
      </c>
      <c r="G21" s="42">
        <f t="shared" si="5"/>
        <v>40.43159454428023</v>
      </c>
      <c r="H21" s="42">
        <f t="shared" si="5"/>
        <v>100</v>
      </c>
    </row>
    <row r="22" spans="1:8" x14ac:dyDescent="0.25">
      <c r="A22" s="80" t="s">
        <v>35</v>
      </c>
      <c r="B22" s="16"/>
      <c r="C22" s="16"/>
      <c r="D22" s="16"/>
      <c r="E22" s="16"/>
      <c r="F22" s="16">
        <v>341.2</v>
      </c>
      <c r="G22" s="16">
        <v>693.7</v>
      </c>
      <c r="H22" s="16"/>
    </row>
    <row r="23" spans="1:8" s="74" customFormat="1" x14ac:dyDescent="0.25">
      <c r="A23" s="81" t="s">
        <v>31</v>
      </c>
      <c r="B23" s="82">
        <v>0</v>
      </c>
      <c r="C23" s="82">
        <f t="shared" ref="C23:H23" si="6">C22*100/C6</f>
        <v>0</v>
      </c>
      <c r="D23" s="82">
        <f t="shared" si="6"/>
        <v>0</v>
      </c>
      <c r="E23" s="82">
        <f t="shared" si="6"/>
        <v>0</v>
      </c>
      <c r="F23" s="82">
        <f t="shared" si="6"/>
        <v>2.6315383547486464</v>
      </c>
      <c r="G23" s="82">
        <f t="shared" si="6"/>
        <v>5.2710763268872762</v>
      </c>
      <c r="H23" s="82">
        <f t="shared" si="6"/>
        <v>0</v>
      </c>
    </row>
    <row r="25" spans="1:8" x14ac:dyDescent="0.25">
      <c r="C25" s="83"/>
    </row>
    <row r="26" spans="1:8" x14ac:dyDescent="0.25">
      <c r="C26" s="83"/>
    </row>
  </sheetData>
  <mergeCells count="1">
    <mergeCell ref="A3:H3"/>
  </mergeCells>
  <pageMargins left="0.70866141732283472" right="0.70866141732283472" top="0.55118110236220474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 2 </vt:lpstr>
      <vt:lpstr>Приложение 3 </vt:lpstr>
      <vt:lpstr>ПРИЛ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Ludmila</cp:lastModifiedBy>
  <cp:lastPrinted>2019-02-13T06:28:43Z</cp:lastPrinted>
  <dcterms:created xsi:type="dcterms:W3CDTF">2015-09-25T08:48:27Z</dcterms:created>
  <dcterms:modified xsi:type="dcterms:W3CDTF">2019-02-13T06:28:49Z</dcterms:modified>
</cp:coreProperties>
</file>